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omments2.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omments3.xml" ContentType="application/vnd.openxmlformats-officedocument.spreadsheetml.comment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omments4.xml" ContentType="application/vnd.openxmlformats-officedocument.spreadsheetml.comment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omments5.xml" ContentType="application/vnd.openxmlformats-officedocument.spreadsheetml.comment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omments6.xml" ContentType="application/vnd.openxmlformats-officedocument.spreadsheetml.comment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comments7.xml" ContentType="application/vnd.openxmlformats-officedocument.spreadsheetml.comment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comments8.xml" ContentType="application/vnd.openxmlformats-officedocument.spreadsheetml.comment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comments9.xml" ContentType="application/vnd.openxmlformats-officedocument.spreadsheetml.comment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comments10.xml" ContentType="application/vnd.openxmlformats-officedocument.spreadsheetml.comment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comments11.xml" ContentType="application/vnd.openxmlformats-officedocument.spreadsheetml.comment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comments12.xml" ContentType="application/vnd.openxmlformats-officedocument.spreadsheetml.comment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codeName="ThisWorkbook"/>
  <mc:AlternateContent xmlns:mc="http://schemas.openxmlformats.org/markup-compatibility/2006">
    <mc:Choice Requires="x15">
      <x15ac:absPath xmlns:x15ac="http://schemas.microsoft.com/office/spreadsheetml/2010/11/ac" url="/Users/danielamedina/Downloads/"/>
    </mc:Choice>
  </mc:AlternateContent>
  <xr:revisionPtr revIDLastSave="0" documentId="13_ncr:1_{342C73CD-91F6-814E-8FC9-E77DAA7C8D9F}" xr6:coauthVersionLast="47" xr6:coauthVersionMax="47" xr10:uidLastSave="{00000000-0000-0000-0000-000000000000}"/>
  <bookViews>
    <workbookView xWindow="0" yWindow="460" windowWidth="25600" windowHeight="14300" tabRatio="550" activeTab="1" xr2:uid="{00000000-000D-0000-FFFF-FFFF00000000}"/>
  </bookViews>
  <sheets>
    <sheet name="ANUAL" sheetId="22" r:id="rId1"/>
    <sheet name="ENERO" sheetId="1" r:id="rId2"/>
    <sheet name="FEBRERO" sheetId="3" r:id="rId3"/>
    <sheet name="MARZO" sheetId="4" r:id="rId4"/>
    <sheet name="ABRIL" sheetId="13" r:id="rId5"/>
    <sheet name="MAYO" sheetId="14" r:id="rId6"/>
    <sheet name="JUNIO" sheetId="15" r:id="rId7"/>
    <sheet name="JULIO" sheetId="16" r:id="rId8"/>
    <sheet name="AGOSTO" sheetId="17" r:id="rId9"/>
    <sheet name="SEPTIEM" sheetId="18" r:id="rId10"/>
    <sheet name="OCTUBRE" sheetId="19" r:id="rId11"/>
    <sheet name="NOVIEMBRE" sheetId="5" r:id="rId12"/>
    <sheet name="DICIEMBRE" sheetId="20" r:id="rId13"/>
    <sheet name="Chart Data" sheetId="2" state="hidden" r:id="rId14"/>
  </sheets>
  <definedNames>
    <definedName name="_xlnm.Print_Titles" localSheetId="4">ABRIL!$16:$17</definedName>
    <definedName name="_xlnm.Print_Titles" localSheetId="8">AGOSTO!$16:$17</definedName>
    <definedName name="_xlnm.Print_Titles" localSheetId="0">ANUAL!#REF!</definedName>
    <definedName name="_xlnm.Print_Titles" localSheetId="12">DICIEMBRE!$16:$17</definedName>
    <definedName name="_xlnm.Print_Titles" localSheetId="1">ENERO!$16:$17</definedName>
    <definedName name="_xlnm.Print_Titles" localSheetId="2">FEBRERO!$16:$17</definedName>
    <definedName name="_xlnm.Print_Titles" localSheetId="7">JULIO!$16:$17</definedName>
    <definedName name="_xlnm.Print_Titles" localSheetId="6">JUNIO!$16:$17</definedName>
    <definedName name="_xlnm.Print_Titles" localSheetId="3">MARZO!$16:$17</definedName>
    <definedName name="_xlnm.Print_Titles" localSheetId="5">MAYO!$16:$17</definedName>
    <definedName name="_xlnm.Print_Titles" localSheetId="11">NOVIEMBRE!$16:$17</definedName>
    <definedName name="_xlnm.Print_Titles" localSheetId="10">OCTUBRE!$16:$17</definedName>
    <definedName name="_xlnm.Print_Titles" localSheetId="9">SEPTIEM!$16:$17</definedName>
    <definedName name="TotalMonthlyExpenses" localSheetId="4">ABRIL!$G$9</definedName>
    <definedName name="TotalMonthlyExpenses" localSheetId="8">AGOSTO!$G$9</definedName>
    <definedName name="TotalMonthlyExpenses" localSheetId="0">ANUAL!#REF!</definedName>
    <definedName name="TotalMonthlyExpenses" localSheetId="12">DICIEMBRE!$G$9</definedName>
    <definedName name="TotalMonthlyExpenses" localSheetId="2">FEBRERO!$G$9</definedName>
    <definedName name="TotalMonthlyExpenses" localSheetId="7">JULIO!$G$9</definedName>
    <definedName name="TotalMonthlyExpenses" localSheetId="6">JUNIO!$G$9</definedName>
    <definedName name="TotalMonthlyExpenses" localSheetId="3">MARZO!$G$9</definedName>
    <definedName name="TotalMonthlyExpenses" localSheetId="5">MAYO!$G$9</definedName>
    <definedName name="TotalMonthlyExpenses" localSheetId="11">NOVIEMBRE!$G$9</definedName>
    <definedName name="TotalMonthlyExpenses" localSheetId="10">OCTUBRE!$G$9</definedName>
    <definedName name="TotalMonthlyExpenses" localSheetId="9">SEPTIEM!$G$9</definedName>
    <definedName name="TotalMonthlyExpenses">ENERO!$G$9</definedName>
    <definedName name="TotalMonthlyIncome" localSheetId="4">ABRIL!$G$6</definedName>
    <definedName name="TotalMonthlyIncome" localSheetId="8">AGOSTO!$G$6</definedName>
    <definedName name="TotalMonthlyIncome" localSheetId="0">ANUAL!#REF!</definedName>
    <definedName name="TotalMonthlyIncome" localSheetId="12">DICIEMBRE!$G$6</definedName>
    <definedName name="TotalMonthlyIncome" localSheetId="2">FEBRERO!$G$6</definedName>
    <definedName name="TotalMonthlyIncome" localSheetId="7">JULIO!$G$6</definedName>
    <definedName name="TotalMonthlyIncome" localSheetId="6">JUNIO!$G$6</definedName>
    <definedName name="TotalMonthlyIncome" localSheetId="3">MARZO!$G$6</definedName>
    <definedName name="TotalMonthlyIncome" localSheetId="5">MAYO!$G$6</definedName>
    <definedName name="TotalMonthlyIncome" localSheetId="11">NOVIEMBRE!$G$6</definedName>
    <definedName name="TotalMonthlyIncome" localSheetId="10">OCTUBRE!$G$6</definedName>
    <definedName name="TotalMonthlyIncome" localSheetId="9">SEPTIEM!$G$6</definedName>
    <definedName name="TotalMonthlyIncome">ENERO!$G$6</definedName>
    <definedName name="TotalMonthlySavings" localSheetId="4">ABRIL!$G$12</definedName>
    <definedName name="TotalMonthlySavings" localSheetId="8">AGOSTO!$G$12</definedName>
    <definedName name="TotalMonthlySavings" localSheetId="0">ANUAL!#REF!</definedName>
    <definedName name="TotalMonthlySavings" localSheetId="12">DICIEMBRE!$G$12</definedName>
    <definedName name="TotalMonthlySavings" localSheetId="2">FEBRERO!$G$12</definedName>
    <definedName name="TotalMonthlySavings" localSheetId="7">JULIO!$G$12</definedName>
    <definedName name="TotalMonthlySavings" localSheetId="6">JUNIO!$G$12</definedName>
    <definedName name="TotalMonthlySavings" localSheetId="3">MARZO!$G$12</definedName>
    <definedName name="TotalMonthlySavings" localSheetId="5">MAYO!$G$12</definedName>
    <definedName name="TotalMonthlySavings" localSheetId="11">NOVIEMBRE!$G$12</definedName>
    <definedName name="TotalMonthlySavings" localSheetId="10">OCTUBRE!$G$12</definedName>
    <definedName name="TotalMonthlySavings" localSheetId="9">SEPTIEM!$G$12</definedName>
    <definedName name="TotalMonthlySavings">ENERO!$G$12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6" i="22" l="1"/>
  <c r="F26" i="22"/>
  <c r="G6" i="1"/>
  <c r="G9" i="4"/>
  <c r="E6" i="22" s="1"/>
  <c r="G6" i="4"/>
  <c r="G6" i="3"/>
  <c r="K21" i="1"/>
  <c r="C7" i="22" s="1"/>
  <c r="H32" i="1"/>
  <c r="C6" i="22" s="1"/>
  <c r="C23" i="1"/>
  <c r="C5" i="22" s="1"/>
  <c r="N7" i="22"/>
  <c r="G12" i="20"/>
  <c r="G9" i="20"/>
  <c r="N6" i="22" s="1"/>
  <c r="G6" i="20"/>
  <c r="G12" i="19"/>
  <c r="L7" i="22" s="1"/>
  <c r="G9" i="19"/>
  <c r="L6" i="22" s="1"/>
  <c r="G6" i="19"/>
  <c r="G12" i="18"/>
  <c r="K7" i="22" s="1"/>
  <c r="G9" i="18"/>
  <c r="K6" i="22" s="1"/>
  <c r="G6" i="18"/>
  <c r="K5" i="22" s="1"/>
  <c r="G12" i="17"/>
  <c r="J7" i="22" s="1"/>
  <c r="G9" i="17"/>
  <c r="J6" i="22" s="1"/>
  <c r="G6" i="17"/>
  <c r="G12" i="16"/>
  <c r="I7" i="22" s="1"/>
  <c r="G9" i="16"/>
  <c r="I6" i="22" s="1"/>
  <c r="G6" i="16"/>
  <c r="I5" i="22" s="1"/>
  <c r="G12" i="15"/>
  <c r="H7" i="22" s="1"/>
  <c r="G9" i="15"/>
  <c r="H6" i="22" s="1"/>
  <c r="G6" i="15"/>
  <c r="G12" i="14"/>
  <c r="G7" i="22" s="1"/>
  <c r="G9" i="14"/>
  <c r="G6" i="22" s="1"/>
  <c r="G6" i="14"/>
  <c r="G12" i="13"/>
  <c r="F7" i="22" s="1"/>
  <c r="G9" i="13"/>
  <c r="F6" i="22" s="1"/>
  <c r="G6" i="13"/>
  <c r="G12" i="5"/>
  <c r="M7" i="22" s="1"/>
  <c r="G9" i="5"/>
  <c r="M6" i="22" s="1"/>
  <c r="G6" i="5"/>
  <c r="G12" i="4"/>
  <c r="E7" i="22" s="1"/>
  <c r="G12" i="3"/>
  <c r="D7" i="22" s="1"/>
  <c r="G9" i="3"/>
  <c r="D6" i="22" s="1"/>
  <c r="G12" i="1"/>
  <c r="G9" i="1"/>
  <c r="G15" i="20" l="1"/>
  <c r="N5" i="22"/>
  <c r="N8" i="22" s="1"/>
  <c r="G15" i="5"/>
  <c r="M5" i="22"/>
  <c r="M8" i="22" s="1"/>
  <c r="G15" i="19"/>
  <c r="L5" i="22"/>
  <c r="L8" i="22" s="1"/>
  <c r="K8" i="22"/>
  <c r="G15" i="18"/>
  <c r="G15" i="17"/>
  <c r="J5" i="22"/>
  <c r="J8" i="22" s="1"/>
  <c r="G15" i="16"/>
  <c r="I8" i="22"/>
  <c r="G15" i="15"/>
  <c r="H5" i="22"/>
  <c r="H8" i="22" s="1"/>
  <c r="G15" i="14"/>
  <c r="G5" i="22"/>
  <c r="G8" i="22" s="1"/>
  <c r="G15" i="13"/>
  <c r="F5" i="22"/>
  <c r="F8" i="22" s="1"/>
  <c r="G15" i="4"/>
  <c r="E5" i="22"/>
  <c r="E8" i="22" s="1"/>
  <c r="G15" i="3"/>
  <c r="O6" i="22"/>
  <c r="D5" i="22"/>
  <c r="D8" i="22" s="1"/>
  <c r="G15" i="1"/>
  <c r="O7" i="22"/>
  <c r="B6" i="2"/>
  <c r="B5" i="2" l="1"/>
  <c r="B4" i="2" s="1"/>
  <c r="C8" i="22"/>
  <c r="O5" i="22"/>
  <c r="O8" i="2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cuentate</author>
  </authors>
  <commentList>
    <comment ref="B17" authorId="0" shapeId="0" xr:uid="{7E932BC2-EDA6-0F41-A184-5B406EFC3B57}">
      <text>
        <r>
          <rPr>
            <b/>
            <sz val="10"/>
            <color rgb="FF000000"/>
            <rFont val="Tahoma"/>
            <family val="2"/>
          </rPr>
          <t>cuentate:</t>
        </r>
        <r>
          <rPr>
            <sz val="10"/>
            <color rgb="FF000000"/>
            <rFont val="Tahoma"/>
            <family val="2"/>
          </rPr>
          <t xml:space="preserve">
</t>
        </r>
        <r>
          <rPr>
            <sz val="10"/>
            <color rgb="FF000000"/>
            <rFont val="Tahoma"/>
            <family val="2"/>
          </rPr>
          <t>Ingresa cualquier tipo de ingreso que optengas en el mes.</t>
        </r>
      </text>
    </comment>
    <comment ref="E17" authorId="0" shapeId="0" xr:uid="{43052998-9432-B042-9047-A68279DDB865}">
      <text>
        <r>
          <rPr>
            <b/>
            <sz val="10"/>
            <color rgb="FF000000"/>
            <rFont val="Tahoma"/>
            <family val="2"/>
          </rPr>
          <t>cuentate:</t>
        </r>
        <r>
          <rPr>
            <sz val="10"/>
            <color rgb="FF000000"/>
            <rFont val="Tahoma"/>
            <family val="2"/>
          </rPr>
          <t xml:space="preserve">
</t>
        </r>
        <r>
          <rPr>
            <sz val="10"/>
            <color rgb="FF000000"/>
            <rFont val="Tahoma"/>
            <family val="2"/>
          </rPr>
          <t>Aquí puedes cambiar la fecha. Es importante pues así tienes control de tu flujo de dinero.</t>
        </r>
      </text>
    </comment>
    <comment ref="F17" authorId="0" shapeId="0" xr:uid="{CEBEA214-1C2D-F34B-AF84-A34D1003772D}">
      <text>
        <r>
          <rPr>
            <b/>
            <sz val="10"/>
            <color rgb="FF000000"/>
            <rFont val="Tahoma"/>
            <family val="2"/>
          </rPr>
          <t>cuentate:</t>
        </r>
        <r>
          <rPr>
            <sz val="10"/>
            <color rgb="FF000000"/>
            <rFont val="Tahoma"/>
            <family val="2"/>
          </rPr>
          <t xml:space="preserve">
</t>
        </r>
        <r>
          <rPr>
            <sz val="10"/>
            <color rgb="FF000000"/>
            <rFont val="Tahoma"/>
            <family val="2"/>
          </rPr>
          <t>Te brindamos algunos gastos más comunes. Puedes agregar más filas para incluir otro tipo de gastos..</t>
        </r>
      </text>
    </comment>
    <comment ref="G17" authorId="0" shapeId="0" xr:uid="{F33ED9FA-A7A5-2149-A3AE-767BA8299710}">
      <text>
        <r>
          <rPr>
            <b/>
            <sz val="10"/>
            <color rgb="FF000000"/>
            <rFont val="Tahoma"/>
            <family val="2"/>
          </rPr>
          <t xml:space="preserve">cuentate:
</t>
        </r>
        <r>
          <rPr>
            <b/>
            <sz val="10"/>
            <color rgb="FF000000"/>
            <rFont val="Tahoma"/>
            <family val="2"/>
          </rPr>
          <t xml:space="preserve">
</t>
        </r>
        <r>
          <rPr>
            <b/>
            <sz val="10"/>
            <color rgb="FF000000"/>
            <rFont val="Tahoma"/>
            <family val="2"/>
          </rPr>
          <t>FIJOS:</t>
        </r>
        <r>
          <rPr>
            <sz val="10"/>
            <color rgb="FF000000"/>
            <rFont val="Century Gothic"/>
            <family val="1"/>
          </rPr>
          <t xml:space="preserve">Estos son gastos que no cambian mes a mes y suelen ser obligatorios
</t>
        </r>
        <r>
          <rPr>
            <sz val="10"/>
            <color rgb="FF000000"/>
            <rFont val="Tahoma"/>
            <family val="2"/>
          </rPr>
          <t xml:space="preserve">
</t>
        </r>
        <r>
          <rPr>
            <b/>
            <sz val="10"/>
            <color rgb="FF000000"/>
            <rFont val="Tahoma"/>
            <family val="2"/>
          </rPr>
          <t>VARIABLES:</t>
        </r>
        <r>
          <rPr>
            <sz val="10"/>
            <color rgb="FF000000"/>
            <rFont val="Tahoma"/>
            <family val="2"/>
          </rPr>
          <t xml:space="preserve"> </t>
        </r>
        <r>
          <rPr>
            <sz val="10"/>
            <color rgb="FF000000"/>
            <rFont val="Century Gothic"/>
            <family val="1"/>
          </rPr>
          <t xml:space="preserve">Estos gastos pueden cambiar mes a mes y a menudo son áreas donde puedes realizar ajustes para ahorrar dinero.
</t>
        </r>
        <r>
          <rPr>
            <sz val="10"/>
            <color rgb="FF000000"/>
            <rFont val="Century Gothic"/>
            <family val="1"/>
          </rPr>
          <t xml:space="preserve">
</t>
        </r>
        <r>
          <rPr>
            <b/>
            <sz val="10"/>
            <color rgb="FF000000"/>
            <rFont val="Tahoma"/>
            <family val="2"/>
          </rPr>
          <t xml:space="preserve">OCASIONALES: </t>
        </r>
        <r>
          <rPr>
            <sz val="10"/>
            <color rgb="FF000000"/>
            <rFont val="Century Gothic"/>
            <family val="1"/>
          </rPr>
          <t>Son gastos que no ocurren cada mes, pero es importante tenerlos en cuenta para no desequilibrar tu presupuesto cuando surjan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cuentate</author>
  </authors>
  <commentList>
    <comment ref="B17" authorId="0" shapeId="0" xr:uid="{D55A1EEC-4096-7141-AB82-0882A49C8C05}">
      <text>
        <r>
          <rPr>
            <b/>
            <sz val="10"/>
            <color rgb="FF000000"/>
            <rFont val="Tahoma"/>
            <family val="2"/>
          </rPr>
          <t>cuentate:</t>
        </r>
        <r>
          <rPr>
            <sz val="10"/>
            <color rgb="FF000000"/>
            <rFont val="Tahoma"/>
            <family val="2"/>
          </rPr>
          <t xml:space="preserve">
</t>
        </r>
        <r>
          <rPr>
            <sz val="10"/>
            <color rgb="FF000000"/>
            <rFont val="Tahoma"/>
            <family val="2"/>
          </rPr>
          <t>Ingresa cualquier tipo de ingreso que optengas en el mes.</t>
        </r>
      </text>
    </comment>
    <comment ref="E17" authorId="0" shapeId="0" xr:uid="{E63BA46B-6700-3447-B747-62A04A671FD9}">
      <text>
        <r>
          <rPr>
            <b/>
            <sz val="10"/>
            <color rgb="FF000000"/>
            <rFont val="Tahoma"/>
            <family val="2"/>
          </rPr>
          <t>cuentate:</t>
        </r>
        <r>
          <rPr>
            <sz val="10"/>
            <color rgb="FF000000"/>
            <rFont val="Tahoma"/>
            <family val="2"/>
          </rPr>
          <t xml:space="preserve">
</t>
        </r>
        <r>
          <rPr>
            <sz val="10"/>
            <color rgb="FF000000"/>
            <rFont val="Tahoma"/>
            <family val="2"/>
          </rPr>
          <t>Aquí puedes cambiar la fecha. Es importante pues así tienes control de tu flujo de dinero.</t>
        </r>
      </text>
    </comment>
    <comment ref="F17" authorId="0" shapeId="0" xr:uid="{93FA09F8-871A-A443-99E4-1D3A89649E22}">
      <text>
        <r>
          <rPr>
            <b/>
            <sz val="10"/>
            <color rgb="FF000000"/>
            <rFont val="Tahoma"/>
            <family val="2"/>
          </rPr>
          <t>cuentate:</t>
        </r>
        <r>
          <rPr>
            <sz val="10"/>
            <color rgb="FF000000"/>
            <rFont val="Tahoma"/>
            <family val="2"/>
          </rPr>
          <t xml:space="preserve">
</t>
        </r>
        <r>
          <rPr>
            <sz val="10"/>
            <color rgb="FF000000"/>
            <rFont val="Tahoma"/>
            <family val="2"/>
          </rPr>
          <t>Te brindamos algunos gastos más comunes. Puedes agregar más filas para incluir otro tipo de gastos..</t>
        </r>
      </text>
    </comment>
    <comment ref="G17" authorId="0" shapeId="0" xr:uid="{95330ABD-752B-8A42-BFB3-9285851C7196}">
      <text>
        <r>
          <rPr>
            <b/>
            <sz val="10"/>
            <color rgb="FF000000"/>
            <rFont val="Tahoma"/>
            <family val="2"/>
          </rPr>
          <t xml:space="preserve">cuentate:
</t>
        </r>
        <r>
          <rPr>
            <b/>
            <sz val="10"/>
            <color rgb="FF000000"/>
            <rFont val="Tahoma"/>
            <family val="2"/>
          </rPr>
          <t xml:space="preserve">
</t>
        </r>
        <r>
          <rPr>
            <b/>
            <sz val="10"/>
            <color rgb="FF000000"/>
            <rFont val="Tahoma"/>
            <family val="2"/>
          </rPr>
          <t>FIJOS:</t>
        </r>
        <r>
          <rPr>
            <sz val="10"/>
            <color rgb="FF000000"/>
            <rFont val="Century Gothic"/>
            <family val="1"/>
            <scheme val="minor"/>
          </rPr>
          <t xml:space="preserve">Estos son gastos que no cambian mes a mes y suelen ser obligatorios
</t>
        </r>
        <r>
          <rPr>
            <sz val="10"/>
            <color rgb="FF000000"/>
            <rFont val="Tahoma"/>
            <family val="2"/>
          </rPr>
          <t xml:space="preserve">
</t>
        </r>
        <r>
          <rPr>
            <b/>
            <sz val="10"/>
            <color rgb="FF000000"/>
            <rFont val="Tahoma"/>
            <family val="2"/>
          </rPr>
          <t>VARIABLES:</t>
        </r>
        <r>
          <rPr>
            <sz val="10"/>
            <color rgb="FF000000"/>
            <rFont val="Tahoma"/>
            <family val="2"/>
          </rPr>
          <t xml:space="preserve"> </t>
        </r>
        <r>
          <rPr>
            <sz val="10"/>
            <color rgb="FF000000"/>
            <rFont val="Century Gothic"/>
            <family val="1"/>
            <scheme val="minor"/>
          </rPr>
          <t xml:space="preserve">Estos gastos pueden cambiar mes a mes y a menudo son áreas donde puedes realizar ajustes para ahorrar dinero.
</t>
        </r>
        <r>
          <rPr>
            <sz val="10"/>
            <color rgb="FF000000"/>
            <rFont val="Century Gothic"/>
            <family val="1"/>
            <scheme val="minor"/>
          </rPr>
          <t xml:space="preserve">
</t>
        </r>
        <r>
          <rPr>
            <b/>
            <sz val="10"/>
            <color rgb="FF000000"/>
            <rFont val="Tahoma"/>
            <family val="2"/>
          </rPr>
          <t xml:space="preserve">OCASIONALES: </t>
        </r>
        <r>
          <rPr>
            <sz val="10"/>
            <color rgb="FF000000"/>
            <rFont val="Century Gothic"/>
            <family val="1"/>
            <scheme val="minor"/>
          </rPr>
          <t>Son gastos que no ocurren cada mes, pero es importante tenerlos en cuenta para no desequilibrar tu presupuesto cuando surjan</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cuentate</author>
  </authors>
  <commentList>
    <comment ref="B17" authorId="0" shapeId="0" xr:uid="{9076B638-99EB-C141-8EF6-0E08095E389D}">
      <text>
        <r>
          <rPr>
            <b/>
            <sz val="10"/>
            <color rgb="FF000000"/>
            <rFont val="Tahoma"/>
            <family val="2"/>
          </rPr>
          <t>cuentate:</t>
        </r>
        <r>
          <rPr>
            <sz val="10"/>
            <color rgb="FF000000"/>
            <rFont val="Tahoma"/>
            <family val="2"/>
          </rPr>
          <t xml:space="preserve">
</t>
        </r>
        <r>
          <rPr>
            <sz val="10"/>
            <color rgb="FF000000"/>
            <rFont val="Tahoma"/>
            <family val="2"/>
          </rPr>
          <t>Ingresa cualquier tipo de ingreso que optengas en el mes.</t>
        </r>
      </text>
    </comment>
    <comment ref="E17" authorId="0" shapeId="0" xr:uid="{EEFA3257-C8CE-654A-ACEF-978A4A50E3AA}">
      <text>
        <r>
          <rPr>
            <b/>
            <sz val="10"/>
            <color rgb="FF000000"/>
            <rFont val="Tahoma"/>
            <family val="2"/>
          </rPr>
          <t>cuentate:</t>
        </r>
        <r>
          <rPr>
            <sz val="10"/>
            <color rgb="FF000000"/>
            <rFont val="Tahoma"/>
            <family val="2"/>
          </rPr>
          <t xml:space="preserve">
</t>
        </r>
        <r>
          <rPr>
            <sz val="10"/>
            <color rgb="FF000000"/>
            <rFont val="Tahoma"/>
            <family val="2"/>
          </rPr>
          <t>Aquí puedes cambiar la fecha. Es importante pues así tienes control de tu flujo de dinero.</t>
        </r>
      </text>
    </comment>
    <comment ref="F17" authorId="0" shapeId="0" xr:uid="{44E8AB89-D3C5-4B4B-82AF-7A06D93064A5}">
      <text>
        <r>
          <rPr>
            <b/>
            <sz val="10"/>
            <color rgb="FF000000"/>
            <rFont val="Tahoma"/>
            <family val="2"/>
          </rPr>
          <t>cuentate:</t>
        </r>
        <r>
          <rPr>
            <sz val="10"/>
            <color rgb="FF000000"/>
            <rFont val="Tahoma"/>
            <family val="2"/>
          </rPr>
          <t xml:space="preserve">
</t>
        </r>
        <r>
          <rPr>
            <sz val="10"/>
            <color rgb="FF000000"/>
            <rFont val="Tahoma"/>
            <family val="2"/>
          </rPr>
          <t>Te brindamos algunos gastos más comunes. Puedes agregar más filas para incluir otro tipo de gastos..</t>
        </r>
      </text>
    </comment>
    <comment ref="G17" authorId="0" shapeId="0" xr:uid="{86A4FA2D-053A-3442-967A-815A6224602D}">
      <text>
        <r>
          <rPr>
            <b/>
            <sz val="10"/>
            <color rgb="FF000000"/>
            <rFont val="Tahoma"/>
            <family val="2"/>
          </rPr>
          <t xml:space="preserve">cuentate:
</t>
        </r>
        <r>
          <rPr>
            <b/>
            <sz val="10"/>
            <color rgb="FF000000"/>
            <rFont val="Tahoma"/>
            <family val="2"/>
          </rPr>
          <t xml:space="preserve">
</t>
        </r>
        <r>
          <rPr>
            <b/>
            <sz val="10"/>
            <color rgb="FF000000"/>
            <rFont val="Tahoma"/>
            <family val="2"/>
          </rPr>
          <t>FIJOS:</t>
        </r>
        <r>
          <rPr>
            <sz val="10"/>
            <color rgb="FF000000"/>
            <rFont val="Century Gothic"/>
            <family val="1"/>
            <scheme val="minor"/>
          </rPr>
          <t xml:space="preserve">Estos son gastos que no cambian mes a mes y suelen ser obligatorios
</t>
        </r>
        <r>
          <rPr>
            <sz val="10"/>
            <color rgb="FF000000"/>
            <rFont val="Tahoma"/>
            <family val="2"/>
          </rPr>
          <t xml:space="preserve">
</t>
        </r>
        <r>
          <rPr>
            <b/>
            <sz val="10"/>
            <color rgb="FF000000"/>
            <rFont val="Tahoma"/>
            <family val="2"/>
          </rPr>
          <t>VARIABLES:</t>
        </r>
        <r>
          <rPr>
            <sz val="10"/>
            <color rgb="FF000000"/>
            <rFont val="Tahoma"/>
            <family val="2"/>
          </rPr>
          <t xml:space="preserve"> </t>
        </r>
        <r>
          <rPr>
            <sz val="10"/>
            <color rgb="FF000000"/>
            <rFont val="Century Gothic"/>
            <family val="1"/>
            <scheme val="minor"/>
          </rPr>
          <t xml:space="preserve">Estos gastos pueden cambiar mes a mes y a menudo son áreas donde puedes realizar ajustes para ahorrar dinero.
</t>
        </r>
        <r>
          <rPr>
            <sz val="10"/>
            <color rgb="FF000000"/>
            <rFont val="Century Gothic"/>
            <family val="1"/>
            <scheme val="minor"/>
          </rPr>
          <t xml:space="preserve">
</t>
        </r>
        <r>
          <rPr>
            <b/>
            <sz val="10"/>
            <color rgb="FF000000"/>
            <rFont val="Tahoma"/>
            <family val="2"/>
          </rPr>
          <t xml:space="preserve">OCASIONALES: </t>
        </r>
        <r>
          <rPr>
            <sz val="10"/>
            <color rgb="FF000000"/>
            <rFont val="Century Gothic"/>
            <family val="1"/>
            <scheme val="minor"/>
          </rPr>
          <t>Son gastos que no ocurren cada mes, pero es importante tenerlos en cuenta para no desequilibrar tu presupuesto cuando surjan</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cuentate</author>
  </authors>
  <commentList>
    <comment ref="B17" authorId="0" shapeId="0" xr:uid="{81B609DE-68A3-5149-8573-E2C635D2FFA3}">
      <text>
        <r>
          <rPr>
            <b/>
            <sz val="10"/>
            <color rgb="FF000000"/>
            <rFont val="Tahoma"/>
            <family val="2"/>
          </rPr>
          <t>cuentate:</t>
        </r>
        <r>
          <rPr>
            <sz val="10"/>
            <color rgb="FF000000"/>
            <rFont val="Tahoma"/>
            <family val="2"/>
          </rPr>
          <t xml:space="preserve">
</t>
        </r>
        <r>
          <rPr>
            <sz val="10"/>
            <color rgb="FF000000"/>
            <rFont val="Tahoma"/>
            <family val="2"/>
          </rPr>
          <t>Ingresa cualquier tipo de ingreso que optengas en el mes.</t>
        </r>
      </text>
    </comment>
    <comment ref="E17" authorId="0" shapeId="0" xr:uid="{188BDAE5-8D5F-D04B-A143-CD3CFC346B99}">
      <text>
        <r>
          <rPr>
            <b/>
            <sz val="10"/>
            <color rgb="FF000000"/>
            <rFont val="Tahoma"/>
            <family val="2"/>
          </rPr>
          <t>cuentate:</t>
        </r>
        <r>
          <rPr>
            <sz val="10"/>
            <color rgb="FF000000"/>
            <rFont val="Tahoma"/>
            <family val="2"/>
          </rPr>
          <t xml:space="preserve">
</t>
        </r>
        <r>
          <rPr>
            <sz val="10"/>
            <color rgb="FF000000"/>
            <rFont val="Tahoma"/>
            <family val="2"/>
          </rPr>
          <t>Aquí puedes cambiar la fecha. Es importante pues así tienes control de tu flujo de dinero.</t>
        </r>
      </text>
    </comment>
    <comment ref="F17" authorId="0" shapeId="0" xr:uid="{AA900743-DDFA-F74E-BFEE-133E0B25EBA7}">
      <text>
        <r>
          <rPr>
            <b/>
            <sz val="10"/>
            <color rgb="FF000000"/>
            <rFont val="Tahoma"/>
            <family val="2"/>
          </rPr>
          <t>cuentate:</t>
        </r>
        <r>
          <rPr>
            <sz val="10"/>
            <color rgb="FF000000"/>
            <rFont val="Tahoma"/>
            <family val="2"/>
          </rPr>
          <t xml:space="preserve">
</t>
        </r>
        <r>
          <rPr>
            <sz val="10"/>
            <color rgb="FF000000"/>
            <rFont val="Tahoma"/>
            <family val="2"/>
          </rPr>
          <t>Te brindamos algunos gastos más comunes. Puedes agregar más filas para incluir otro tipo de gastos..</t>
        </r>
      </text>
    </comment>
    <comment ref="G17" authorId="0" shapeId="0" xr:uid="{554C38CC-0677-4A46-95B0-2350EBAD31E4}">
      <text>
        <r>
          <rPr>
            <b/>
            <sz val="10"/>
            <color rgb="FF000000"/>
            <rFont val="Tahoma"/>
            <family val="2"/>
          </rPr>
          <t xml:space="preserve">cuentate:
</t>
        </r>
        <r>
          <rPr>
            <b/>
            <sz val="10"/>
            <color rgb="FF000000"/>
            <rFont val="Tahoma"/>
            <family val="2"/>
          </rPr>
          <t xml:space="preserve">
</t>
        </r>
        <r>
          <rPr>
            <b/>
            <sz val="10"/>
            <color rgb="FF000000"/>
            <rFont val="Tahoma"/>
            <family val="2"/>
          </rPr>
          <t>FIJOS:</t>
        </r>
        <r>
          <rPr>
            <sz val="10"/>
            <color rgb="FF000000"/>
            <rFont val="Century Gothic"/>
            <family val="1"/>
            <scheme val="minor"/>
          </rPr>
          <t xml:space="preserve">Estos son gastos que no cambian mes a mes y suelen ser obligatorios
</t>
        </r>
        <r>
          <rPr>
            <sz val="10"/>
            <color rgb="FF000000"/>
            <rFont val="Tahoma"/>
            <family val="2"/>
          </rPr>
          <t xml:space="preserve">
</t>
        </r>
        <r>
          <rPr>
            <b/>
            <sz val="10"/>
            <color rgb="FF000000"/>
            <rFont val="Tahoma"/>
            <family val="2"/>
          </rPr>
          <t>VARIABLES:</t>
        </r>
        <r>
          <rPr>
            <sz val="10"/>
            <color rgb="FF000000"/>
            <rFont val="Tahoma"/>
            <family val="2"/>
          </rPr>
          <t xml:space="preserve"> </t>
        </r>
        <r>
          <rPr>
            <sz val="10"/>
            <color rgb="FF000000"/>
            <rFont val="Century Gothic"/>
            <family val="1"/>
            <scheme val="minor"/>
          </rPr>
          <t xml:space="preserve">Estos gastos pueden cambiar mes a mes y a menudo son áreas donde puedes realizar ajustes para ahorrar dinero.
</t>
        </r>
        <r>
          <rPr>
            <sz val="10"/>
            <color rgb="FF000000"/>
            <rFont val="Century Gothic"/>
            <family val="1"/>
            <scheme val="minor"/>
          </rPr>
          <t xml:space="preserve">
</t>
        </r>
        <r>
          <rPr>
            <b/>
            <sz val="10"/>
            <color rgb="FF000000"/>
            <rFont val="Tahoma"/>
            <family val="2"/>
          </rPr>
          <t xml:space="preserve">OCASIONALES: </t>
        </r>
        <r>
          <rPr>
            <sz val="10"/>
            <color rgb="FF000000"/>
            <rFont val="Century Gothic"/>
            <family val="1"/>
            <scheme val="minor"/>
          </rPr>
          <t>Son gastos que no ocurren cada mes, pero es importante tenerlos en cuenta para no desequilibrar tu presupuesto cuando surjan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cuentate</author>
    <author>Microsoft Office User</author>
  </authors>
  <commentList>
    <comment ref="B17" authorId="0" shapeId="0" xr:uid="{A31DB5A7-306D-9E45-86A7-E865E1BF56E4}">
      <text>
        <r>
          <rPr>
            <b/>
            <sz val="10"/>
            <color rgb="FF000000"/>
            <rFont val="Tahoma"/>
            <family val="2"/>
          </rPr>
          <t>cuentate:</t>
        </r>
        <r>
          <rPr>
            <sz val="10"/>
            <color rgb="FF000000"/>
            <rFont val="Tahoma"/>
            <family val="2"/>
          </rPr>
          <t xml:space="preserve">
</t>
        </r>
        <r>
          <rPr>
            <sz val="10"/>
            <color rgb="FF000000"/>
            <rFont val="Tahoma"/>
            <family val="2"/>
          </rPr>
          <t>Ingresa cualquier tipo de ingreso que optengas en el mes.</t>
        </r>
      </text>
    </comment>
    <comment ref="E17" authorId="0" shapeId="0" xr:uid="{189C2C4D-0676-494A-B5FA-D86B07266464}">
      <text>
        <r>
          <rPr>
            <b/>
            <sz val="10"/>
            <color rgb="FF000000"/>
            <rFont val="Tahoma"/>
            <family val="2"/>
          </rPr>
          <t>cuentate:</t>
        </r>
        <r>
          <rPr>
            <sz val="10"/>
            <color rgb="FF000000"/>
            <rFont val="Tahoma"/>
            <family val="2"/>
          </rPr>
          <t xml:space="preserve">
</t>
        </r>
        <r>
          <rPr>
            <sz val="10"/>
            <color rgb="FF000000"/>
            <rFont val="Tahoma"/>
            <family val="2"/>
          </rPr>
          <t>Aquí puedes cambiar la fecha. Es importante pues así tienes control de tu flujo de dinero.</t>
        </r>
      </text>
    </comment>
    <comment ref="F17" authorId="0" shapeId="0" xr:uid="{10E4D844-D005-D24F-8066-8E5D154C773E}">
      <text>
        <r>
          <rPr>
            <b/>
            <sz val="10"/>
            <color rgb="FF000000"/>
            <rFont val="Tahoma"/>
            <family val="2"/>
          </rPr>
          <t>cuentate:</t>
        </r>
        <r>
          <rPr>
            <sz val="10"/>
            <color rgb="FF000000"/>
            <rFont val="Tahoma"/>
            <family val="2"/>
          </rPr>
          <t xml:space="preserve">
</t>
        </r>
        <r>
          <rPr>
            <sz val="10"/>
            <color rgb="FF000000"/>
            <rFont val="Tahoma"/>
            <family val="2"/>
          </rPr>
          <t>Te brindamos algunos gastos más comunes. Puedes agregar más filas para incluir otro tipo de gastos..</t>
        </r>
      </text>
    </comment>
    <comment ref="G17" authorId="0" shapeId="0" xr:uid="{498E98DE-CC8E-D94B-B47C-80855812A2D1}">
      <text>
        <r>
          <rPr>
            <b/>
            <sz val="10"/>
            <color rgb="FF000000"/>
            <rFont val="Tahoma"/>
            <family val="2"/>
          </rPr>
          <t xml:space="preserve">cuentate:
</t>
        </r>
        <r>
          <rPr>
            <b/>
            <sz val="10"/>
            <color rgb="FF000000"/>
            <rFont val="Tahoma"/>
            <family val="2"/>
          </rPr>
          <t xml:space="preserve">
</t>
        </r>
        <r>
          <rPr>
            <b/>
            <sz val="10"/>
            <color rgb="FF000000"/>
            <rFont val="Tahoma"/>
            <family val="2"/>
          </rPr>
          <t>FIJOS:</t>
        </r>
        <r>
          <rPr>
            <sz val="10"/>
            <color rgb="FF000000"/>
            <rFont val="Century Gothic"/>
            <family val="1"/>
            <scheme val="minor"/>
          </rPr>
          <t xml:space="preserve">Estos son gastos que no cambian mes a mes y suelen ser obligatorios
</t>
        </r>
        <r>
          <rPr>
            <sz val="10"/>
            <color rgb="FF000000"/>
            <rFont val="Tahoma"/>
            <family val="2"/>
          </rPr>
          <t xml:space="preserve">
</t>
        </r>
        <r>
          <rPr>
            <b/>
            <sz val="10"/>
            <color rgb="FF000000"/>
            <rFont val="Tahoma"/>
            <family val="2"/>
          </rPr>
          <t>VARIABLES:</t>
        </r>
        <r>
          <rPr>
            <sz val="10"/>
            <color rgb="FF000000"/>
            <rFont val="Tahoma"/>
            <family val="2"/>
          </rPr>
          <t xml:space="preserve"> </t>
        </r>
        <r>
          <rPr>
            <sz val="10"/>
            <color rgb="FF000000"/>
            <rFont val="Century Gothic"/>
            <family val="1"/>
            <scheme val="minor"/>
          </rPr>
          <t xml:space="preserve">Estos gastos pueden cambiar mes a mes y a menudo son áreas donde puedes realizar ajustes para ahorrar dinero.
</t>
        </r>
        <r>
          <rPr>
            <sz val="10"/>
            <color rgb="FF000000"/>
            <rFont val="Century Gothic"/>
            <family val="1"/>
            <scheme val="minor"/>
          </rPr>
          <t xml:space="preserve">
</t>
        </r>
        <r>
          <rPr>
            <b/>
            <sz val="10"/>
            <color rgb="FF000000"/>
            <rFont val="Tahoma"/>
            <family val="2"/>
          </rPr>
          <t xml:space="preserve">OCASIONALES: </t>
        </r>
        <r>
          <rPr>
            <sz val="10"/>
            <color rgb="FF000000"/>
            <rFont val="Century Gothic"/>
            <family val="1"/>
            <scheme val="minor"/>
          </rPr>
          <t>Son gastos que no ocurren cada mes, pero es importante tenerlos en cuenta para no desequilibrar tu presupuesto cuando surjan</t>
        </r>
      </text>
    </comment>
    <comment ref="B18" authorId="1" shapeId="0" xr:uid="{F79F5A35-4CC7-534E-8581-59D06D0B42D8}">
      <text>
        <r>
          <rPr>
            <b/>
            <sz val="10"/>
            <color rgb="FF000000"/>
            <rFont val="Tahoma"/>
            <family val="2"/>
          </rPr>
          <t xml:space="preserve">CUENTATE:
</t>
        </r>
        <r>
          <rPr>
            <b/>
            <sz val="10"/>
            <color rgb="FF000000"/>
            <rFont val="Tahoma"/>
            <family val="2"/>
          </rPr>
          <t xml:space="preserve">Aqui puedes ingresar ese valor que te queda al finalizar el mes anterior (en caso que te quede dinero diligencia el valor)
</t>
        </r>
        <r>
          <rPr>
            <sz val="10"/>
            <color rgb="FF000000"/>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cuentate</author>
    <author>Microsoft Office User</author>
  </authors>
  <commentList>
    <comment ref="B17" authorId="0" shapeId="0" xr:uid="{5FA40441-8DD5-CA4B-92C6-75CB673C6585}">
      <text>
        <r>
          <rPr>
            <b/>
            <sz val="10"/>
            <color rgb="FF000000"/>
            <rFont val="Tahoma"/>
            <family val="2"/>
          </rPr>
          <t>cuentate:</t>
        </r>
        <r>
          <rPr>
            <sz val="10"/>
            <color rgb="FF000000"/>
            <rFont val="Tahoma"/>
            <family val="2"/>
          </rPr>
          <t xml:space="preserve">
</t>
        </r>
        <r>
          <rPr>
            <sz val="10"/>
            <color rgb="FF000000"/>
            <rFont val="Tahoma"/>
            <family val="2"/>
          </rPr>
          <t>Ingresa cualquier tipo de ingreso que optengas en el mes.</t>
        </r>
      </text>
    </comment>
    <comment ref="E17" authorId="0" shapeId="0" xr:uid="{26349B01-3098-8B47-BD02-87B1A37DDB42}">
      <text>
        <r>
          <rPr>
            <b/>
            <sz val="10"/>
            <color rgb="FF000000"/>
            <rFont val="Tahoma"/>
            <family val="2"/>
          </rPr>
          <t>cuentate:</t>
        </r>
        <r>
          <rPr>
            <sz val="10"/>
            <color rgb="FF000000"/>
            <rFont val="Tahoma"/>
            <family val="2"/>
          </rPr>
          <t xml:space="preserve">
</t>
        </r>
        <r>
          <rPr>
            <sz val="10"/>
            <color rgb="FF000000"/>
            <rFont val="Tahoma"/>
            <family val="2"/>
          </rPr>
          <t>Aquí puedes cambiar la fecha. Es importante pues así tienes control de tu flujo de dinero.</t>
        </r>
      </text>
    </comment>
    <comment ref="F17" authorId="0" shapeId="0" xr:uid="{A6025994-2B23-474F-AFAC-266F591CBB7F}">
      <text>
        <r>
          <rPr>
            <b/>
            <sz val="10"/>
            <color rgb="FF000000"/>
            <rFont val="Tahoma"/>
            <family val="2"/>
          </rPr>
          <t>cuentate:</t>
        </r>
        <r>
          <rPr>
            <sz val="10"/>
            <color rgb="FF000000"/>
            <rFont val="Tahoma"/>
            <family val="2"/>
          </rPr>
          <t xml:space="preserve">
</t>
        </r>
        <r>
          <rPr>
            <sz val="10"/>
            <color rgb="FF000000"/>
            <rFont val="Tahoma"/>
            <family val="2"/>
          </rPr>
          <t>Te brindamos algunos gastos más comunes. Puedes agregar más filas para incluir otro tipo de gastos..</t>
        </r>
      </text>
    </comment>
    <comment ref="G17" authorId="0" shapeId="0" xr:uid="{EDD22D60-F83C-8C4D-99B5-382D4D3829EA}">
      <text>
        <r>
          <rPr>
            <b/>
            <sz val="10"/>
            <color rgb="FF000000"/>
            <rFont val="Tahoma"/>
            <family val="2"/>
          </rPr>
          <t xml:space="preserve">cuentate:
</t>
        </r>
        <r>
          <rPr>
            <b/>
            <sz val="10"/>
            <color rgb="FF000000"/>
            <rFont val="Tahoma"/>
            <family val="2"/>
          </rPr>
          <t xml:space="preserve">
</t>
        </r>
        <r>
          <rPr>
            <b/>
            <sz val="10"/>
            <color rgb="FF000000"/>
            <rFont val="Tahoma"/>
            <family val="2"/>
          </rPr>
          <t>FIJOS:</t>
        </r>
        <r>
          <rPr>
            <sz val="10"/>
            <color rgb="FF000000"/>
            <rFont val="Century Gothic"/>
            <family val="1"/>
            <scheme val="minor"/>
          </rPr>
          <t xml:space="preserve">Estos son gastos que no cambian mes a mes y suelen ser obligatorios
</t>
        </r>
        <r>
          <rPr>
            <sz val="10"/>
            <color rgb="FF000000"/>
            <rFont val="Tahoma"/>
            <family val="2"/>
          </rPr>
          <t xml:space="preserve">
</t>
        </r>
        <r>
          <rPr>
            <b/>
            <sz val="10"/>
            <color rgb="FF000000"/>
            <rFont val="Tahoma"/>
            <family val="2"/>
          </rPr>
          <t>VARIABLES:</t>
        </r>
        <r>
          <rPr>
            <sz val="10"/>
            <color rgb="FF000000"/>
            <rFont val="Tahoma"/>
            <family val="2"/>
          </rPr>
          <t xml:space="preserve"> </t>
        </r>
        <r>
          <rPr>
            <sz val="10"/>
            <color rgb="FF000000"/>
            <rFont val="Century Gothic"/>
            <family val="1"/>
            <scheme val="minor"/>
          </rPr>
          <t xml:space="preserve">Estos gastos pueden cambiar mes a mes y a menudo son áreas donde puedes realizar ajustes para ahorrar dinero.
</t>
        </r>
        <r>
          <rPr>
            <sz val="10"/>
            <color rgb="FF000000"/>
            <rFont val="Century Gothic"/>
            <family val="1"/>
            <scheme val="minor"/>
          </rPr>
          <t xml:space="preserve">
</t>
        </r>
        <r>
          <rPr>
            <b/>
            <sz val="10"/>
            <color rgb="FF000000"/>
            <rFont val="Tahoma"/>
            <family val="2"/>
          </rPr>
          <t xml:space="preserve">OCASIONALES: </t>
        </r>
        <r>
          <rPr>
            <sz val="10"/>
            <color rgb="FF000000"/>
            <rFont val="Century Gothic"/>
            <family val="1"/>
            <scheme val="minor"/>
          </rPr>
          <t>Son gastos que no ocurren cada mes, pero es importante tenerlos en cuenta para no desequilibrar tu presupuesto cuando surjan</t>
        </r>
      </text>
    </comment>
    <comment ref="B18" authorId="1" shapeId="0" xr:uid="{82F27A3D-B26F-3944-8028-EC9184314A76}">
      <text>
        <r>
          <rPr>
            <b/>
            <sz val="10"/>
            <color rgb="FF000000"/>
            <rFont val="Tahoma"/>
            <family val="2"/>
          </rPr>
          <t xml:space="preserve">CUENTATE:
</t>
        </r>
        <r>
          <rPr>
            <b/>
            <sz val="10"/>
            <color rgb="FF000000"/>
            <rFont val="Tahoma"/>
            <family val="2"/>
          </rPr>
          <t xml:space="preserve">Aqui puedes ingresar ese valor que te queda al finalizar el mes anterior (en caso que te quede dinero diligencia el valor)
</t>
        </r>
        <r>
          <rPr>
            <sz val="10"/>
            <color rgb="FF000000"/>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cuentate</author>
  </authors>
  <commentList>
    <comment ref="B17" authorId="0" shapeId="0" xr:uid="{168CB5C7-B3D7-3B44-86C6-6DB5C057D1F8}">
      <text>
        <r>
          <rPr>
            <b/>
            <sz val="10"/>
            <color rgb="FF000000"/>
            <rFont val="Tahoma"/>
            <family val="2"/>
          </rPr>
          <t>cuentate:</t>
        </r>
        <r>
          <rPr>
            <sz val="10"/>
            <color rgb="FF000000"/>
            <rFont val="Tahoma"/>
            <family val="2"/>
          </rPr>
          <t xml:space="preserve">
</t>
        </r>
        <r>
          <rPr>
            <sz val="10"/>
            <color rgb="FF000000"/>
            <rFont val="Tahoma"/>
            <family val="2"/>
          </rPr>
          <t>Ingresa cualquier tipo de ingreso que optengas en el mes.</t>
        </r>
      </text>
    </comment>
    <comment ref="E17" authorId="0" shapeId="0" xr:uid="{512F2DA3-D386-C645-BE46-40B44D844C22}">
      <text>
        <r>
          <rPr>
            <b/>
            <sz val="10"/>
            <color rgb="FF000000"/>
            <rFont val="Tahoma"/>
            <family val="2"/>
          </rPr>
          <t>cuentate:</t>
        </r>
        <r>
          <rPr>
            <sz val="10"/>
            <color rgb="FF000000"/>
            <rFont val="Tahoma"/>
            <family val="2"/>
          </rPr>
          <t xml:space="preserve">
</t>
        </r>
        <r>
          <rPr>
            <sz val="10"/>
            <color rgb="FF000000"/>
            <rFont val="Tahoma"/>
            <family val="2"/>
          </rPr>
          <t>Aquí puedes cambiar la fecha. Es importante pues así tienes control de tu flujo de dinero.</t>
        </r>
      </text>
    </comment>
    <comment ref="F17" authorId="0" shapeId="0" xr:uid="{204F7009-F010-6242-98C4-2F93E1FB1FC5}">
      <text>
        <r>
          <rPr>
            <b/>
            <sz val="10"/>
            <color rgb="FF000000"/>
            <rFont val="Tahoma"/>
            <family val="2"/>
          </rPr>
          <t>cuentate:</t>
        </r>
        <r>
          <rPr>
            <sz val="10"/>
            <color rgb="FF000000"/>
            <rFont val="Tahoma"/>
            <family val="2"/>
          </rPr>
          <t xml:space="preserve">
</t>
        </r>
        <r>
          <rPr>
            <sz val="10"/>
            <color rgb="FF000000"/>
            <rFont val="Tahoma"/>
            <family val="2"/>
          </rPr>
          <t>Te brindamos algunos gastos más comunes. Puedes agregar más filas para incluir otro tipo de gastos..</t>
        </r>
      </text>
    </comment>
    <comment ref="G17" authorId="0" shapeId="0" xr:uid="{AB186907-B37C-8146-AFFB-10F9B1C01C0F}">
      <text>
        <r>
          <rPr>
            <b/>
            <sz val="10"/>
            <color rgb="FF000000"/>
            <rFont val="Tahoma"/>
            <family val="2"/>
          </rPr>
          <t xml:space="preserve">cuentate:
</t>
        </r>
        <r>
          <rPr>
            <b/>
            <sz val="10"/>
            <color rgb="FF000000"/>
            <rFont val="Tahoma"/>
            <family val="2"/>
          </rPr>
          <t xml:space="preserve">
</t>
        </r>
        <r>
          <rPr>
            <b/>
            <sz val="10"/>
            <color rgb="FF000000"/>
            <rFont val="Tahoma"/>
            <family val="2"/>
          </rPr>
          <t>FIJOS:</t>
        </r>
        <r>
          <rPr>
            <sz val="10"/>
            <color rgb="FF000000"/>
            <rFont val="Century Gothic"/>
            <family val="1"/>
            <scheme val="minor"/>
          </rPr>
          <t xml:space="preserve">Estos son gastos que no cambian mes a mes y suelen ser obligatorios
</t>
        </r>
        <r>
          <rPr>
            <sz val="10"/>
            <color rgb="FF000000"/>
            <rFont val="Tahoma"/>
            <family val="2"/>
          </rPr>
          <t xml:space="preserve">
</t>
        </r>
        <r>
          <rPr>
            <b/>
            <sz val="10"/>
            <color rgb="FF000000"/>
            <rFont val="Tahoma"/>
            <family val="2"/>
          </rPr>
          <t>VARIABLES:</t>
        </r>
        <r>
          <rPr>
            <sz val="10"/>
            <color rgb="FF000000"/>
            <rFont val="Tahoma"/>
            <family val="2"/>
          </rPr>
          <t xml:space="preserve"> </t>
        </r>
        <r>
          <rPr>
            <sz val="10"/>
            <color rgb="FF000000"/>
            <rFont val="Century Gothic"/>
            <family val="1"/>
            <scheme val="minor"/>
          </rPr>
          <t xml:space="preserve">Estos gastos pueden cambiar mes a mes y a menudo son áreas donde puedes realizar ajustes para ahorrar dinero.
</t>
        </r>
        <r>
          <rPr>
            <sz val="10"/>
            <color rgb="FF000000"/>
            <rFont val="Century Gothic"/>
            <family val="1"/>
            <scheme val="minor"/>
          </rPr>
          <t xml:space="preserve">
</t>
        </r>
        <r>
          <rPr>
            <b/>
            <sz val="10"/>
            <color rgb="FF000000"/>
            <rFont val="Tahoma"/>
            <family val="2"/>
          </rPr>
          <t xml:space="preserve">OCASIONALES: </t>
        </r>
        <r>
          <rPr>
            <sz val="10"/>
            <color rgb="FF000000"/>
            <rFont val="Century Gothic"/>
            <family val="1"/>
            <scheme val="minor"/>
          </rPr>
          <t>Son gastos que no ocurren cada mes, pero es importante tenerlos en cuenta para no desequilibrar tu presupuesto cuando surjan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cuentate</author>
  </authors>
  <commentList>
    <comment ref="B17" authorId="0" shapeId="0" xr:uid="{C1C4C2D5-0F30-3F47-AD7E-5ACE5B04AC7B}">
      <text>
        <r>
          <rPr>
            <b/>
            <sz val="10"/>
            <color rgb="FF000000"/>
            <rFont val="Tahoma"/>
            <family val="2"/>
          </rPr>
          <t>cuentate:</t>
        </r>
        <r>
          <rPr>
            <sz val="10"/>
            <color rgb="FF000000"/>
            <rFont val="Tahoma"/>
            <family val="2"/>
          </rPr>
          <t xml:space="preserve">
</t>
        </r>
        <r>
          <rPr>
            <sz val="10"/>
            <color rgb="FF000000"/>
            <rFont val="Tahoma"/>
            <family val="2"/>
          </rPr>
          <t>Ingresa cualquier tipo de ingreso que optengas en el mes.</t>
        </r>
      </text>
    </comment>
    <comment ref="E17" authorId="0" shapeId="0" xr:uid="{DC682FA4-7E3E-2B41-9ED1-F62BD6113232}">
      <text>
        <r>
          <rPr>
            <b/>
            <sz val="10"/>
            <color rgb="FF000000"/>
            <rFont val="Tahoma"/>
            <family val="2"/>
          </rPr>
          <t>cuentate:</t>
        </r>
        <r>
          <rPr>
            <sz val="10"/>
            <color rgb="FF000000"/>
            <rFont val="Tahoma"/>
            <family val="2"/>
          </rPr>
          <t xml:space="preserve">
</t>
        </r>
        <r>
          <rPr>
            <sz val="10"/>
            <color rgb="FF000000"/>
            <rFont val="Tahoma"/>
            <family val="2"/>
          </rPr>
          <t>Aquí puedes cambiar la fecha. Es importante pues así tienes control de tu flujo de dinero.</t>
        </r>
      </text>
    </comment>
    <comment ref="F17" authorId="0" shapeId="0" xr:uid="{C621ABF1-06F0-CE49-99DE-DC055BE6A2D6}">
      <text>
        <r>
          <rPr>
            <b/>
            <sz val="10"/>
            <color rgb="FF000000"/>
            <rFont val="Tahoma"/>
            <family val="2"/>
          </rPr>
          <t>cuentate:</t>
        </r>
        <r>
          <rPr>
            <sz val="10"/>
            <color rgb="FF000000"/>
            <rFont val="Tahoma"/>
            <family val="2"/>
          </rPr>
          <t xml:space="preserve">
</t>
        </r>
        <r>
          <rPr>
            <sz val="10"/>
            <color rgb="FF000000"/>
            <rFont val="Tahoma"/>
            <family val="2"/>
          </rPr>
          <t>Te brindamos algunos gastos más comunes. Puedes agregar más filas para incluir otro tipo de gastos..</t>
        </r>
      </text>
    </comment>
    <comment ref="G17" authorId="0" shapeId="0" xr:uid="{FD15F982-73DF-CD4F-A906-0C779A7A42CA}">
      <text>
        <r>
          <rPr>
            <b/>
            <sz val="10"/>
            <color rgb="FF000000"/>
            <rFont val="Tahoma"/>
            <family val="2"/>
          </rPr>
          <t xml:space="preserve">cuentate:
</t>
        </r>
        <r>
          <rPr>
            <b/>
            <sz val="10"/>
            <color rgb="FF000000"/>
            <rFont val="Tahoma"/>
            <family val="2"/>
          </rPr>
          <t xml:space="preserve">
</t>
        </r>
        <r>
          <rPr>
            <b/>
            <sz val="10"/>
            <color rgb="FF000000"/>
            <rFont val="Tahoma"/>
            <family val="2"/>
          </rPr>
          <t>FIJOS:</t>
        </r>
        <r>
          <rPr>
            <sz val="10"/>
            <color rgb="FF000000"/>
            <rFont val="Century Gothic"/>
            <family val="1"/>
            <scheme val="minor"/>
          </rPr>
          <t xml:space="preserve">Estos son gastos que no cambian mes a mes y suelen ser obligatorios
</t>
        </r>
        <r>
          <rPr>
            <sz val="10"/>
            <color rgb="FF000000"/>
            <rFont val="Tahoma"/>
            <family val="2"/>
          </rPr>
          <t xml:space="preserve">
</t>
        </r>
        <r>
          <rPr>
            <b/>
            <sz val="10"/>
            <color rgb="FF000000"/>
            <rFont val="Tahoma"/>
            <family val="2"/>
          </rPr>
          <t>VARIABLES:</t>
        </r>
        <r>
          <rPr>
            <sz val="10"/>
            <color rgb="FF000000"/>
            <rFont val="Tahoma"/>
            <family val="2"/>
          </rPr>
          <t xml:space="preserve"> </t>
        </r>
        <r>
          <rPr>
            <sz val="10"/>
            <color rgb="FF000000"/>
            <rFont val="Century Gothic"/>
            <family val="1"/>
            <scheme val="minor"/>
          </rPr>
          <t xml:space="preserve">Estos gastos pueden cambiar mes a mes y a menudo son áreas donde puedes realizar ajustes para ahorrar dinero.
</t>
        </r>
        <r>
          <rPr>
            <sz val="10"/>
            <color rgb="FF000000"/>
            <rFont val="Century Gothic"/>
            <family val="1"/>
            <scheme val="minor"/>
          </rPr>
          <t xml:space="preserve">
</t>
        </r>
        <r>
          <rPr>
            <b/>
            <sz val="10"/>
            <color rgb="FF000000"/>
            <rFont val="Tahoma"/>
            <family val="2"/>
          </rPr>
          <t xml:space="preserve">OCASIONALES: </t>
        </r>
        <r>
          <rPr>
            <sz val="10"/>
            <color rgb="FF000000"/>
            <rFont val="Century Gothic"/>
            <family val="1"/>
            <scheme val="minor"/>
          </rPr>
          <t>Son gastos que no ocurren cada mes, pero es importante tenerlos en cuenta para no desequilibrar tu presupuesto cuando surjan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cuentate</author>
  </authors>
  <commentList>
    <comment ref="B17" authorId="0" shapeId="0" xr:uid="{DB070EAE-22F2-4E46-A73B-E2EF582ED06F}">
      <text>
        <r>
          <rPr>
            <b/>
            <sz val="10"/>
            <color rgb="FF000000"/>
            <rFont val="Tahoma"/>
            <family val="2"/>
          </rPr>
          <t>cuentate:</t>
        </r>
        <r>
          <rPr>
            <sz val="10"/>
            <color rgb="FF000000"/>
            <rFont val="Tahoma"/>
            <family val="2"/>
          </rPr>
          <t xml:space="preserve">
</t>
        </r>
        <r>
          <rPr>
            <sz val="10"/>
            <color rgb="FF000000"/>
            <rFont val="Tahoma"/>
            <family val="2"/>
          </rPr>
          <t>Ingresa cualquier tipo de ingreso que optengas en el mes.</t>
        </r>
      </text>
    </comment>
    <comment ref="E17" authorId="0" shapeId="0" xr:uid="{7670CD3C-C8BE-7D4E-B560-1CD30FFE59D8}">
      <text>
        <r>
          <rPr>
            <b/>
            <sz val="10"/>
            <color rgb="FF000000"/>
            <rFont val="Tahoma"/>
            <family val="2"/>
          </rPr>
          <t>cuentate:</t>
        </r>
        <r>
          <rPr>
            <sz val="10"/>
            <color rgb="FF000000"/>
            <rFont val="Tahoma"/>
            <family val="2"/>
          </rPr>
          <t xml:space="preserve">
</t>
        </r>
        <r>
          <rPr>
            <sz val="10"/>
            <color rgb="FF000000"/>
            <rFont val="Tahoma"/>
            <family val="2"/>
          </rPr>
          <t>Aquí puedes cambiar la fecha. Es importante pues así tienes control de tu flujo de dinero.</t>
        </r>
      </text>
    </comment>
    <comment ref="F17" authorId="0" shapeId="0" xr:uid="{07F9D28A-BDA6-B540-94F9-BF07C6E2E5BD}">
      <text>
        <r>
          <rPr>
            <b/>
            <sz val="10"/>
            <color rgb="FF000000"/>
            <rFont val="Tahoma"/>
            <family val="2"/>
          </rPr>
          <t>cuentate:</t>
        </r>
        <r>
          <rPr>
            <sz val="10"/>
            <color rgb="FF000000"/>
            <rFont val="Tahoma"/>
            <family val="2"/>
          </rPr>
          <t xml:space="preserve">
</t>
        </r>
        <r>
          <rPr>
            <sz val="10"/>
            <color rgb="FF000000"/>
            <rFont val="Tahoma"/>
            <family val="2"/>
          </rPr>
          <t>Te brindamos algunos gastos más comunes. Puedes agregar más filas para incluir otro tipo de gastos..</t>
        </r>
      </text>
    </comment>
    <comment ref="G17" authorId="0" shapeId="0" xr:uid="{F62108FF-53AC-ED4E-8435-F3CACCAC783D}">
      <text>
        <r>
          <rPr>
            <b/>
            <sz val="10"/>
            <color rgb="FF000000"/>
            <rFont val="Tahoma"/>
            <family val="2"/>
          </rPr>
          <t xml:space="preserve">cuentate:
</t>
        </r>
        <r>
          <rPr>
            <b/>
            <sz val="10"/>
            <color rgb="FF000000"/>
            <rFont val="Tahoma"/>
            <family val="2"/>
          </rPr>
          <t xml:space="preserve">
</t>
        </r>
        <r>
          <rPr>
            <b/>
            <sz val="10"/>
            <color rgb="FF000000"/>
            <rFont val="Tahoma"/>
            <family val="2"/>
          </rPr>
          <t>FIJOS:</t>
        </r>
        <r>
          <rPr>
            <sz val="10"/>
            <color rgb="FF000000"/>
            <rFont val="Century Gothic"/>
            <family val="1"/>
            <scheme val="minor"/>
          </rPr>
          <t xml:space="preserve">Estos son gastos que no cambian mes a mes y suelen ser obligatorios
</t>
        </r>
        <r>
          <rPr>
            <sz val="10"/>
            <color rgb="FF000000"/>
            <rFont val="Tahoma"/>
            <family val="2"/>
          </rPr>
          <t xml:space="preserve">
</t>
        </r>
        <r>
          <rPr>
            <b/>
            <sz val="10"/>
            <color rgb="FF000000"/>
            <rFont val="Tahoma"/>
            <family val="2"/>
          </rPr>
          <t>VARIABLES:</t>
        </r>
        <r>
          <rPr>
            <sz val="10"/>
            <color rgb="FF000000"/>
            <rFont val="Tahoma"/>
            <family val="2"/>
          </rPr>
          <t xml:space="preserve"> </t>
        </r>
        <r>
          <rPr>
            <sz val="10"/>
            <color rgb="FF000000"/>
            <rFont val="Century Gothic"/>
            <family val="1"/>
            <scheme val="minor"/>
          </rPr>
          <t xml:space="preserve">Estos gastos pueden cambiar mes a mes y a menudo son áreas donde puedes realizar ajustes para ahorrar dinero.
</t>
        </r>
        <r>
          <rPr>
            <sz val="10"/>
            <color rgb="FF000000"/>
            <rFont val="Century Gothic"/>
            <family val="1"/>
            <scheme val="minor"/>
          </rPr>
          <t xml:space="preserve">
</t>
        </r>
        <r>
          <rPr>
            <b/>
            <sz val="10"/>
            <color rgb="FF000000"/>
            <rFont val="Tahoma"/>
            <family val="2"/>
          </rPr>
          <t xml:space="preserve">OCASIONALES: </t>
        </r>
        <r>
          <rPr>
            <sz val="10"/>
            <color rgb="FF000000"/>
            <rFont val="Century Gothic"/>
            <family val="1"/>
            <scheme val="minor"/>
          </rPr>
          <t>Son gastos que no ocurren cada mes, pero es importante tenerlos en cuenta para no desequilibrar tu presupuesto cuando surjan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cuentate</author>
  </authors>
  <commentList>
    <comment ref="B17" authorId="0" shapeId="0" xr:uid="{910344F9-79CC-054E-AF7E-6674A9B0FDA1}">
      <text>
        <r>
          <rPr>
            <b/>
            <sz val="10"/>
            <color rgb="FF000000"/>
            <rFont val="Tahoma"/>
            <family val="2"/>
          </rPr>
          <t>cuentate:</t>
        </r>
        <r>
          <rPr>
            <sz val="10"/>
            <color rgb="FF000000"/>
            <rFont val="Tahoma"/>
            <family val="2"/>
          </rPr>
          <t xml:space="preserve">
</t>
        </r>
        <r>
          <rPr>
            <sz val="10"/>
            <color rgb="FF000000"/>
            <rFont val="Tahoma"/>
            <family val="2"/>
          </rPr>
          <t>Ingresa cualquier tipo de ingreso que optengas en el mes.</t>
        </r>
      </text>
    </comment>
    <comment ref="E17" authorId="0" shapeId="0" xr:uid="{43065926-1C41-364D-ADC2-65864C744DF9}">
      <text>
        <r>
          <rPr>
            <b/>
            <sz val="10"/>
            <color rgb="FF000000"/>
            <rFont val="Tahoma"/>
            <family val="2"/>
          </rPr>
          <t>cuentate:</t>
        </r>
        <r>
          <rPr>
            <sz val="10"/>
            <color rgb="FF000000"/>
            <rFont val="Tahoma"/>
            <family val="2"/>
          </rPr>
          <t xml:space="preserve">
</t>
        </r>
        <r>
          <rPr>
            <sz val="10"/>
            <color rgb="FF000000"/>
            <rFont val="Tahoma"/>
            <family val="2"/>
          </rPr>
          <t>Aquí puedes cambiar la fecha. Es importante pues así tienes control de tu flujo de dinero.</t>
        </r>
      </text>
    </comment>
    <comment ref="F17" authorId="0" shapeId="0" xr:uid="{2E12E99F-86A8-E94A-9305-D9A0F58D8666}">
      <text>
        <r>
          <rPr>
            <b/>
            <sz val="10"/>
            <color rgb="FF000000"/>
            <rFont val="Tahoma"/>
            <family val="2"/>
          </rPr>
          <t>cuentate:</t>
        </r>
        <r>
          <rPr>
            <sz val="10"/>
            <color rgb="FF000000"/>
            <rFont val="Tahoma"/>
            <family val="2"/>
          </rPr>
          <t xml:space="preserve">
</t>
        </r>
        <r>
          <rPr>
            <sz val="10"/>
            <color rgb="FF000000"/>
            <rFont val="Tahoma"/>
            <family val="2"/>
          </rPr>
          <t>Te brindamos algunos gastos más comunes. Puedes agregar más filas para incluir otro tipo de gastos..</t>
        </r>
      </text>
    </comment>
    <comment ref="G17" authorId="0" shapeId="0" xr:uid="{5E9393B7-F003-D040-B0C4-67E864676E1A}">
      <text>
        <r>
          <rPr>
            <b/>
            <sz val="10"/>
            <color rgb="FF000000"/>
            <rFont val="Tahoma"/>
            <family val="2"/>
          </rPr>
          <t xml:space="preserve">cuentate:
</t>
        </r>
        <r>
          <rPr>
            <b/>
            <sz val="10"/>
            <color rgb="FF000000"/>
            <rFont val="Tahoma"/>
            <family val="2"/>
          </rPr>
          <t xml:space="preserve">
</t>
        </r>
        <r>
          <rPr>
            <b/>
            <sz val="10"/>
            <color rgb="FF000000"/>
            <rFont val="Tahoma"/>
            <family val="2"/>
          </rPr>
          <t>FIJOS:</t>
        </r>
        <r>
          <rPr>
            <sz val="10"/>
            <color rgb="FF000000"/>
            <rFont val="Century Gothic"/>
            <family val="1"/>
            <scheme val="minor"/>
          </rPr>
          <t xml:space="preserve">Estos son gastos que no cambian mes a mes y suelen ser obligatorios
</t>
        </r>
        <r>
          <rPr>
            <sz val="10"/>
            <color rgb="FF000000"/>
            <rFont val="Tahoma"/>
            <family val="2"/>
          </rPr>
          <t xml:space="preserve">
</t>
        </r>
        <r>
          <rPr>
            <b/>
            <sz val="10"/>
            <color rgb="FF000000"/>
            <rFont val="Tahoma"/>
            <family val="2"/>
          </rPr>
          <t>VARIABLES:</t>
        </r>
        <r>
          <rPr>
            <sz val="10"/>
            <color rgb="FF000000"/>
            <rFont val="Tahoma"/>
            <family val="2"/>
          </rPr>
          <t xml:space="preserve"> </t>
        </r>
        <r>
          <rPr>
            <sz val="10"/>
            <color rgb="FF000000"/>
            <rFont val="Century Gothic"/>
            <family val="1"/>
            <scheme val="minor"/>
          </rPr>
          <t xml:space="preserve">Estos gastos pueden cambiar mes a mes y a menudo son áreas donde puedes realizar ajustes para ahorrar dinero.
</t>
        </r>
        <r>
          <rPr>
            <sz val="10"/>
            <color rgb="FF000000"/>
            <rFont val="Century Gothic"/>
            <family val="1"/>
            <scheme val="minor"/>
          </rPr>
          <t xml:space="preserve">
</t>
        </r>
        <r>
          <rPr>
            <b/>
            <sz val="10"/>
            <color rgb="FF000000"/>
            <rFont val="Tahoma"/>
            <family val="2"/>
          </rPr>
          <t xml:space="preserve">OCASIONALES: </t>
        </r>
        <r>
          <rPr>
            <sz val="10"/>
            <color rgb="FF000000"/>
            <rFont val="Century Gothic"/>
            <family val="1"/>
            <scheme val="minor"/>
          </rPr>
          <t>Son gastos que no ocurren cada mes, pero es importante tenerlos en cuenta para no desequilibrar tu presupuesto cuando surjan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cuentate</author>
  </authors>
  <commentList>
    <comment ref="B17" authorId="0" shapeId="0" xr:uid="{EBE4AAD8-F029-1F4D-8309-395D925C84B9}">
      <text>
        <r>
          <rPr>
            <b/>
            <sz val="10"/>
            <color rgb="FF000000"/>
            <rFont val="Tahoma"/>
            <family val="2"/>
          </rPr>
          <t>cuentate:</t>
        </r>
        <r>
          <rPr>
            <sz val="10"/>
            <color rgb="FF000000"/>
            <rFont val="Tahoma"/>
            <family val="2"/>
          </rPr>
          <t xml:space="preserve">
</t>
        </r>
        <r>
          <rPr>
            <sz val="10"/>
            <color rgb="FF000000"/>
            <rFont val="Tahoma"/>
            <family val="2"/>
          </rPr>
          <t>Ingresa cualquier tipo de ingreso que optengas en el mes.</t>
        </r>
      </text>
    </comment>
    <comment ref="E17" authorId="0" shapeId="0" xr:uid="{370543CE-FAB4-E647-AE4F-FE74181D6ECB}">
      <text>
        <r>
          <rPr>
            <b/>
            <sz val="10"/>
            <color rgb="FF000000"/>
            <rFont val="Tahoma"/>
            <family val="2"/>
          </rPr>
          <t>cuentate:</t>
        </r>
        <r>
          <rPr>
            <sz val="10"/>
            <color rgb="FF000000"/>
            <rFont val="Tahoma"/>
            <family val="2"/>
          </rPr>
          <t xml:space="preserve">
</t>
        </r>
        <r>
          <rPr>
            <sz val="10"/>
            <color rgb="FF000000"/>
            <rFont val="Tahoma"/>
            <family val="2"/>
          </rPr>
          <t>Aquí puedes cambiar la fecha. Es importante pues así tienes control de tu flujo de dinero.</t>
        </r>
      </text>
    </comment>
    <comment ref="F17" authorId="0" shapeId="0" xr:uid="{08011C74-BE63-7740-812D-A7847E6D172E}">
      <text>
        <r>
          <rPr>
            <b/>
            <sz val="10"/>
            <color rgb="FF000000"/>
            <rFont val="Tahoma"/>
            <family val="2"/>
          </rPr>
          <t>cuentate:</t>
        </r>
        <r>
          <rPr>
            <sz val="10"/>
            <color rgb="FF000000"/>
            <rFont val="Tahoma"/>
            <family val="2"/>
          </rPr>
          <t xml:space="preserve">
</t>
        </r>
        <r>
          <rPr>
            <sz val="10"/>
            <color rgb="FF000000"/>
            <rFont val="Tahoma"/>
            <family val="2"/>
          </rPr>
          <t>Te brindamos algunos gastos más comunes. Puedes agregar más filas para incluir otro tipo de gastos..</t>
        </r>
      </text>
    </comment>
    <comment ref="G17" authorId="0" shapeId="0" xr:uid="{913B6A99-4598-9045-BE62-685DDCC2AA18}">
      <text>
        <r>
          <rPr>
            <b/>
            <sz val="10"/>
            <color rgb="FF000000"/>
            <rFont val="Tahoma"/>
            <family val="2"/>
          </rPr>
          <t xml:space="preserve">cuentate:
</t>
        </r>
        <r>
          <rPr>
            <b/>
            <sz val="10"/>
            <color rgb="FF000000"/>
            <rFont val="Tahoma"/>
            <family val="2"/>
          </rPr>
          <t xml:space="preserve">
</t>
        </r>
        <r>
          <rPr>
            <b/>
            <sz val="10"/>
            <color rgb="FF000000"/>
            <rFont val="Tahoma"/>
            <family val="2"/>
          </rPr>
          <t>FIJOS:</t>
        </r>
        <r>
          <rPr>
            <sz val="10"/>
            <color rgb="FF000000"/>
            <rFont val="Century Gothic"/>
            <family val="1"/>
            <scheme val="minor"/>
          </rPr>
          <t xml:space="preserve">Estos son gastos que no cambian mes a mes y suelen ser obligatorios
</t>
        </r>
        <r>
          <rPr>
            <sz val="10"/>
            <color rgb="FF000000"/>
            <rFont val="Tahoma"/>
            <family val="2"/>
          </rPr>
          <t xml:space="preserve">
</t>
        </r>
        <r>
          <rPr>
            <b/>
            <sz val="10"/>
            <color rgb="FF000000"/>
            <rFont val="Tahoma"/>
            <family val="2"/>
          </rPr>
          <t>VARIABLES:</t>
        </r>
        <r>
          <rPr>
            <sz val="10"/>
            <color rgb="FF000000"/>
            <rFont val="Tahoma"/>
            <family val="2"/>
          </rPr>
          <t xml:space="preserve"> </t>
        </r>
        <r>
          <rPr>
            <sz val="10"/>
            <color rgb="FF000000"/>
            <rFont val="Century Gothic"/>
            <family val="1"/>
            <scheme val="minor"/>
          </rPr>
          <t xml:space="preserve">Estos gastos pueden cambiar mes a mes y a menudo son áreas donde puedes realizar ajustes para ahorrar dinero.
</t>
        </r>
        <r>
          <rPr>
            <sz val="10"/>
            <color rgb="FF000000"/>
            <rFont val="Century Gothic"/>
            <family val="1"/>
            <scheme val="minor"/>
          </rPr>
          <t xml:space="preserve">
</t>
        </r>
        <r>
          <rPr>
            <b/>
            <sz val="10"/>
            <color rgb="FF000000"/>
            <rFont val="Tahoma"/>
            <family val="2"/>
          </rPr>
          <t xml:space="preserve">OCASIONALES: </t>
        </r>
        <r>
          <rPr>
            <sz val="10"/>
            <color rgb="FF000000"/>
            <rFont val="Century Gothic"/>
            <family val="1"/>
            <scheme val="minor"/>
          </rPr>
          <t>Son gastos que no ocurren cada mes, pero es importante tenerlos en cuenta para no desequilibrar tu presupuesto cuando surjan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cuentate</author>
  </authors>
  <commentList>
    <comment ref="B17" authorId="0" shapeId="0" xr:uid="{9A5076D1-FD0D-3B44-91F4-5FFD10419F29}">
      <text>
        <r>
          <rPr>
            <b/>
            <sz val="10"/>
            <color rgb="FF000000"/>
            <rFont val="Tahoma"/>
            <family val="2"/>
          </rPr>
          <t>cuentate:</t>
        </r>
        <r>
          <rPr>
            <sz val="10"/>
            <color rgb="FF000000"/>
            <rFont val="Tahoma"/>
            <family val="2"/>
          </rPr>
          <t xml:space="preserve">
</t>
        </r>
        <r>
          <rPr>
            <sz val="10"/>
            <color rgb="FF000000"/>
            <rFont val="Tahoma"/>
            <family val="2"/>
          </rPr>
          <t>Ingresa cualquier tipo de ingreso que optengas en el mes.</t>
        </r>
      </text>
    </comment>
    <comment ref="E17" authorId="0" shapeId="0" xr:uid="{212BD65E-1164-2245-BECF-5427B0140D01}">
      <text>
        <r>
          <rPr>
            <b/>
            <sz val="10"/>
            <color rgb="FF000000"/>
            <rFont val="Tahoma"/>
            <family val="2"/>
          </rPr>
          <t>cuentate:</t>
        </r>
        <r>
          <rPr>
            <sz val="10"/>
            <color rgb="FF000000"/>
            <rFont val="Tahoma"/>
            <family val="2"/>
          </rPr>
          <t xml:space="preserve">
</t>
        </r>
        <r>
          <rPr>
            <sz val="10"/>
            <color rgb="FF000000"/>
            <rFont val="Tahoma"/>
            <family val="2"/>
          </rPr>
          <t>Aquí puedes cambiar la fecha. Es importante pues así tienes control de tu flujo de dinero.</t>
        </r>
      </text>
    </comment>
    <comment ref="F17" authorId="0" shapeId="0" xr:uid="{4EB28FC4-3F39-AC41-8F98-D6BDD4D94388}">
      <text>
        <r>
          <rPr>
            <b/>
            <sz val="10"/>
            <color rgb="FF000000"/>
            <rFont val="Tahoma"/>
            <family val="2"/>
          </rPr>
          <t>cuentate:</t>
        </r>
        <r>
          <rPr>
            <sz val="10"/>
            <color rgb="FF000000"/>
            <rFont val="Tahoma"/>
            <family val="2"/>
          </rPr>
          <t xml:space="preserve">
</t>
        </r>
        <r>
          <rPr>
            <sz val="10"/>
            <color rgb="FF000000"/>
            <rFont val="Tahoma"/>
            <family val="2"/>
          </rPr>
          <t>Te brindamos algunos gastos más comunes. Puedes agregar más filas para incluir otro tipo de gastos..</t>
        </r>
      </text>
    </comment>
    <comment ref="G17" authorId="0" shapeId="0" xr:uid="{EE551E38-EE88-E540-8188-2FB8693D2BB2}">
      <text>
        <r>
          <rPr>
            <b/>
            <sz val="10"/>
            <color rgb="FF000000"/>
            <rFont val="Tahoma"/>
            <family val="2"/>
          </rPr>
          <t xml:space="preserve">cuentate:
</t>
        </r>
        <r>
          <rPr>
            <b/>
            <sz val="10"/>
            <color rgb="FF000000"/>
            <rFont val="Tahoma"/>
            <family val="2"/>
          </rPr>
          <t xml:space="preserve">
</t>
        </r>
        <r>
          <rPr>
            <b/>
            <sz val="10"/>
            <color rgb="FF000000"/>
            <rFont val="Tahoma"/>
            <family val="2"/>
          </rPr>
          <t>FIJOS:</t>
        </r>
        <r>
          <rPr>
            <sz val="10"/>
            <color rgb="FF000000"/>
            <rFont val="Century Gothic"/>
            <family val="1"/>
            <scheme val="minor"/>
          </rPr>
          <t xml:space="preserve">Estos son gastos que no cambian mes a mes y suelen ser obligatorios
</t>
        </r>
        <r>
          <rPr>
            <sz val="10"/>
            <color rgb="FF000000"/>
            <rFont val="Tahoma"/>
            <family val="2"/>
          </rPr>
          <t xml:space="preserve">
</t>
        </r>
        <r>
          <rPr>
            <b/>
            <sz val="10"/>
            <color rgb="FF000000"/>
            <rFont val="Tahoma"/>
            <family val="2"/>
          </rPr>
          <t>VARIABLES:</t>
        </r>
        <r>
          <rPr>
            <sz val="10"/>
            <color rgb="FF000000"/>
            <rFont val="Tahoma"/>
            <family val="2"/>
          </rPr>
          <t xml:space="preserve"> </t>
        </r>
        <r>
          <rPr>
            <sz val="10"/>
            <color rgb="FF000000"/>
            <rFont val="Century Gothic"/>
            <family val="1"/>
            <scheme val="minor"/>
          </rPr>
          <t xml:space="preserve">Estos gastos pueden cambiar mes a mes y a menudo son áreas donde puedes realizar ajustes para ahorrar dinero.
</t>
        </r>
        <r>
          <rPr>
            <sz val="10"/>
            <color rgb="FF000000"/>
            <rFont val="Century Gothic"/>
            <family val="1"/>
            <scheme val="minor"/>
          </rPr>
          <t xml:space="preserve">
</t>
        </r>
        <r>
          <rPr>
            <b/>
            <sz val="10"/>
            <color rgb="FF000000"/>
            <rFont val="Tahoma"/>
            <family val="2"/>
          </rPr>
          <t xml:space="preserve">OCASIONALES: </t>
        </r>
        <r>
          <rPr>
            <sz val="10"/>
            <color rgb="FF000000"/>
            <rFont val="Century Gothic"/>
            <family val="1"/>
            <scheme val="minor"/>
          </rPr>
          <t>Son gastos que no ocurren cada mes, pero es importante tenerlos en cuenta para no desequilibrar tu presupuesto cuando surjan</t>
        </r>
      </text>
    </comment>
  </commentList>
</comments>
</file>

<file path=xl/sharedStrings.xml><?xml version="1.0" encoding="utf-8"?>
<sst xmlns="http://schemas.openxmlformats.org/spreadsheetml/2006/main" count="335" uniqueCount="82">
  <si>
    <t xml:space="preserve"> </t>
  </si>
  <si>
    <t>CHART DATA</t>
  </si>
  <si>
    <t>Salario</t>
  </si>
  <si>
    <t>Emprendimiento</t>
  </si>
  <si>
    <t>Otro</t>
  </si>
  <si>
    <t>INGRESOS MES</t>
  </si>
  <si>
    <t>GASTOS MES</t>
  </si>
  <si>
    <t>Mercado</t>
  </si>
  <si>
    <t>Arriendo</t>
  </si>
  <si>
    <t>Servicios</t>
  </si>
  <si>
    <t>Snacks</t>
  </si>
  <si>
    <t>Alimentación</t>
  </si>
  <si>
    <t>Datos celular</t>
  </si>
  <si>
    <t>Suscripciones</t>
  </si>
  <si>
    <t>Estudio</t>
  </si>
  <si>
    <t>Tarjeta de credito</t>
  </si>
  <si>
    <t>Elementos personales</t>
  </si>
  <si>
    <t xml:space="preserve">Entretenimeinto </t>
  </si>
  <si>
    <t>Fijo</t>
  </si>
  <si>
    <t>Variable</t>
  </si>
  <si>
    <t>Ropa</t>
  </si>
  <si>
    <t>Regalo</t>
  </si>
  <si>
    <t>Viaje</t>
  </si>
  <si>
    <t>Ocasional</t>
  </si>
  <si>
    <t>TOTAL INGRESOS MENSUALES</t>
  </si>
  <si>
    <t>TOTAL GASTADO AL MES</t>
  </si>
  <si>
    <t>TOTAL AHORRO MENSUAL</t>
  </si>
  <si>
    <t>FECHA</t>
  </si>
  <si>
    <t>VALOR</t>
  </si>
  <si>
    <t>TIPO DE GASTO</t>
  </si>
  <si>
    <t>DESCRIPCIÓN</t>
  </si>
  <si>
    <t>AHORRO MENSUAL</t>
  </si>
  <si>
    <t>TOTAL DISPONIBLE</t>
  </si>
  <si>
    <t>TU RESUMEN:</t>
  </si>
  <si>
    <t>TUS FINANZAS PERSONALES ENERO</t>
  </si>
  <si>
    <t>TUS FINANZAS PERSONALES FEBRERO</t>
  </si>
  <si>
    <t>TUS FINANZAS PERSONALES MARZO</t>
  </si>
  <si>
    <t>TUS FINANZAS PERSONALES ABRIL</t>
  </si>
  <si>
    <t>TUS FINANZAS PERSONALES MAYO</t>
  </si>
  <si>
    <t>TUS FINANZAS PERSONALES JUNIO</t>
  </si>
  <si>
    <t>TUS FINANZAS PERSONALES JULIO</t>
  </si>
  <si>
    <t>TUS FINANZAS PERSONALES AGOSTO</t>
  </si>
  <si>
    <t>TUS FINANZAS PERSONALES SEPTIEMBRE</t>
  </si>
  <si>
    <t>TUS FINANZAS PERSONALES OCTUBRE</t>
  </si>
  <si>
    <t>TUS FINANZAS PERSONALES NOVIEMBRE</t>
  </si>
  <si>
    <t>TUS FINANZAS PERSONALES DICIEMBRE</t>
  </si>
  <si>
    <t>TUS FINANZAS PERSONALES ANUALES</t>
  </si>
  <si>
    <t>MESES</t>
  </si>
  <si>
    <t>INGRESOS</t>
  </si>
  <si>
    <t>GASTOS</t>
  </si>
  <si>
    <t>ENERO</t>
  </si>
  <si>
    <t>FEBRERO</t>
  </si>
  <si>
    <t>MARZO</t>
  </si>
  <si>
    <t>ABRIL</t>
  </si>
  <si>
    <t>MAYO</t>
  </si>
  <si>
    <t>JUNIO</t>
  </si>
  <si>
    <t>JULIO</t>
  </si>
  <si>
    <t>AGOSTO</t>
  </si>
  <si>
    <t>SEPTIEMBRE</t>
  </si>
  <si>
    <t>OCTUBRE</t>
  </si>
  <si>
    <t>NOVIEMBRE</t>
  </si>
  <si>
    <t>DICIEMBRE</t>
  </si>
  <si>
    <t>TOTAL</t>
  </si>
  <si>
    <t>AHORRO</t>
  </si>
  <si>
    <t>DISPONIBLE</t>
  </si>
  <si>
    <t>Saldo Inicial Enero</t>
  </si>
  <si>
    <t>INGRESOS  VS GASTOS</t>
  </si>
  <si>
    <t>¡Hola! Gracias por contar con nosotros para inciar el control de tus Finanzas Personales. Estos valores de tu primer mes son como ejemplo, puedes modificar los valores en los cuadros de abajo.
TU RESUMEN está automatizado, te recomendamos no modificar formulas.</t>
  </si>
  <si>
    <t>RECOMENDACIONES:</t>
  </si>
  <si>
    <r>
      <t>1. Registra tus gastos:</t>
    </r>
    <r>
      <rPr>
        <sz val="16"/>
        <color rgb="FF0D0D0D"/>
        <rFont val="Arial"/>
        <family val="2"/>
      </rPr>
      <t xml:space="preserve"> Anota todos tus gastos, incluso los más pequeños. Esto te ayudará a ser consciente de a dónde va tu dinero y a identificar los gastos hormiga que muchas veces pasan desapercibidos.</t>
    </r>
  </si>
  <si>
    <r>
      <t>2. Establece un presupuesto:</t>
    </r>
    <r>
      <rPr>
        <sz val="16"/>
        <color rgb="FF0D0D0D"/>
        <rFont val="Arial"/>
        <family val="2"/>
      </rPr>
      <t xml:space="preserve"> Crea un presupuesto mensual que incluya una categoría para gastos pequeños e inesperados. Asigna una cantidad limitada para estos gastos hormiga y no te excedas de ese límite.</t>
    </r>
  </si>
  <si>
    <r>
      <t>3. Diferencia entre deseos y necesidades:</t>
    </r>
    <r>
      <rPr>
        <sz val="16"/>
        <color rgb="FF0D0D0D"/>
        <rFont val="Arial"/>
        <family val="2"/>
      </rPr>
      <t xml:space="preserve"> Antes de realizar una compra, pregúntate si realmente lo necesitas o si es solo un deseo momentáneo. Evita comprar cosas por impulso.</t>
    </r>
  </si>
  <si>
    <r>
      <t>4. Utiliza métodos de ahorro automáticos:</t>
    </r>
    <r>
      <rPr>
        <sz val="16"/>
        <color rgb="FF0D0D0D"/>
        <rFont val="Arial"/>
        <family val="2"/>
      </rPr>
      <t xml:space="preserve"> Configura una transferencia automática de tu cuenta corriente a una cuenta de ahorros justo después de recibir tu salario. Si no ves el dinero, es menos probable que lo gastes. Algunos bancos ofrecen bolsillos de ahorro para guardar tu dinero.</t>
    </r>
  </si>
  <si>
    <r>
      <t>5. Desafíos de ahorro:</t>
    </r>
    <r>
      <rPr>
        <sz val="16"/>
        <color rgb="FF0D0D0D"/>
        <rFont val="Arial"/>
        <family val="2"/>
      </rPr>
      <t xml:space="preserve"> Establece desafíos mensuales, como 'No gastar en snaks' o 'Cocinar en casa', que fomenten hábitos que ahorren dinero y reduzcan gastos innecesarios.</t>
    </r>
  </si>
  <si>
    <r>
      <t>6. Recompensas por metas de ahorro alcanzadas:</t>
    </r>
    <r>
      <rPr>
        <sz val="16"/>
        <color rgb="FF0D0D0D"/>
        <rFont val="Arial"/>
        <family val="2"/>
      </rPr>
      <t xml:space="preserve"> Cuando alcances una meta de ahorro, date una recompensa moderada. Esto puede ayudar a mantener la motivación para seguir ahorrando y controlando los gastos.</t>
    </r>
  </si>
  <si>
    <t>Lo que ganaste en todo el 2024</t>
  </si>
  <si>
    <t>Lo que gastaste en todo el 2024</t>
  </si>
  <si>
    <r>
      <t xml:space="preserve">6. Revisa anualmente el Tope para declarar renta: </t>
    </r>
    <r>
      <rPr>
        <sz val="16"/>
        <color rgb="FF0D0D0D"/>
        <rFont val="Arial"/>
        <family val="2"/>
      </rPr>
      <t>Con esta plantilla tienes un control de todos tus ingresos, lo que te permitirá saber si superas o no los topes para declarar renta como Persona natural en Colombia, para el 2024 el tope esta en $ 65.891.000.</t>
    </r>
  </si>
  <si>
    <t>Tu Ingreso anual para el 2024 va en:</t>
  </si>
  <si>
    <t>Te faltan estos ingresos para superar el tope:</t>
  </si>
  <si>
    <t>Si superas el tope Contactanos, te ayudamos a presentar tu declaración de renta a tiempo</t>
  </si>
  <si>
    <t>BOTON PARA CONTACTARNOS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</si>
</sst>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quot;$&quot;* #,##0_-;\-&quot;$&quot;* #,##0_-;_-&quot;$&quot;* &quot;-&quot;_-;_-@_-"/>
    <numFmt numFmtId="41" formatCode="_-* #,##0_-;\-* #,##0_-;_-* &quot;-&quot;_-;_-@_-"/>
    <numFmt numFmtId="164" formatCode="&quot;$&quot;#,##0"/>
    <numFmt numFmtId="165" formatCode="&quot;$&quot;#,##0.00"/>
    <numFmt numFmtId="166" formatCode="m/d/yyyy"/>
  </numFmts>
  <fonts count="38" x14ac:knownFonts="1">
    <font>
      <sz val="10"/>
      <color theme="3" tint="0.24994659260841701"/>
      <name val="Century Gothic"/>
      <family val="2"/>
      <scheme val="minor"/>
    </font>
    <font>
      <b/>
      <sz val="10"/>
      <color theme="3" tint="9.9948118533890809E-2"/>
      <name val="Tahoma"/>
      <family val="2"/>
      <scheme val="major"/>
    </font>
    <font>
      <sz val="24"/>
      <color theme="3" tint="0.24994659260841701"/>
      <name val="Century Gothic"/>
      <family val="2"/>
      <scheme val="minor"/>
    </font>
    <font>
      <sz val="10"/>
      <color theme="4"/>
      <name val="Tahoma"/>
      <family val="2"/>
      <scheme val="major"/>
    </font>
    <font>
      <sz val="20"/>
      <color theme="0"/>
      <name val="Tahoma"/>
      <family val="2"/>
      <scheme val="major"/>
    </font>
    <font>
      <sz val="13"/>
      <color theme="3" tint="0.24994659260841701"/>
      <name val="Tahoma"/>
      <family val="2"/>
      <scheme val="major"/>
    </font>
    <font>
      <sz val="10"/>
      <name val="Century Gothic"/>
      <family val="2"/>
      <scheme val="minor"/>
    </font>
    <font>
      <sz val="10"/>
      <color theme="3" tint="0.24994659260841701"/>
      <name val="Century Gothic"/>
      <family val="2"/>
      <scheme val="minor"/>
    </font>
    <font>
      <sz val="10"/>
      <color rgb="FF000000"/>
      <name val="Tahoma"/>
      <family val="2"/>
    </font>
    <font>
      <b/>
      <sz val="10"/>
      <color rgb="FF000000"/>
      <name val="Tahoma"/>
      <family val="2"/>
    </font>
    <font>
      <sz val="10"/>
      <color rgb="FF000000"/>
      <name val="Century Gothic"/>
      <family val="1"/>
      <scheme val="minor"/>
    </font>
    <font>
      <sz val="10"/>
      <color theme="3" tint="0.24994659260841701"/>
      <name val="Arial"/>
      <family val="2"/>
    </font>
    <font>
      <sz val="20"/>
      <color theme="0"/>
      <name val="Arial"/>
      <family val="2"/>
    </font>
    <font>
      <sz val="22"/>
      <color theme="0"/>
      <name val="Arial"/>
      <family val="2"/>
    </font>
    <font>
      <b/>
      <sz val="14"/>
      <color theme="3" tint="0.24994659260841701"/>
      <name val="Arial"/>
      <family val="2"/>
    </font>
    <font>
      <sz val="13"/>
      <color theme="3" tint="0.24994659260841701"/>
      <name val="Arial"/>
      <family val="2"/>
    </font>
    <font>
      <sz val="10"/>
      <color theme="2" tint="-9.9978637043366805E-2"/>
      <name val="Arial"/>
      <family val="2"/>
    </font>
    <font>
      <sz val="24"/>
      <color theme="3" tint="0.24994659260841701"/>
      <name val="Arial"/>
      <family val="2"/>
    </font>
    <font>
      <sz val="11"/>
      <color rgb="FFFF0000"/>
      <name val="Arial"/>
      <family val="2"/>
    </font>
    <font>
      <b/>
      <sz val="10"/>
      <color theme="8" tint="-0.249977111117893"/>
      <name val="Arial"/>
      <family val="2"/>
    </font>
    <font>
      <sz val="10"/>
      <color theme="9" tint="-0.249977111117893"/>
      <name val="Arial"/>
      <family val="2"/>
    </font>
    <font>
      <sz val="10"/>
      <color rgb="FF00B050"/>
      <name val="Arial"/>
      <family val="2"/>
    </font>
    <font>
      <b/>
      <sz val="10"/>
      <color theme="4" tint="-0.499984740745262"/>
      <name val="Arial"/>
      <family val="2"/>
    </font>
    <font>
      <sz val="10"/>
      <color rgb="FF000000"/>
      <name val="Century Gothic"/>
      <family val="1"/>
    </font>
    <font>
      <b/>
      <sz val="10"/>
      <color theme="3" tint="0.24994659260841701"/>
      <name val="Arial"/>
      <family val="2"/>
    </font>
    <font>
      <sz val="12"/>
      <color theme="3" tint="0.24994659260841701"/>
      <name val="Arial"/>
      <family val="2"/>
    </font>
    <font>
      <b/>
      <sz val="12"/>
      <color theme="3" tint="0.24994659260841701"/>
      <name val="Arial"/>
      <family val="2"/>
    </font>
    <font>
      <sz val="10"/>
      <color theme="1"/>
      <name val="Arial"/>
      <family val="2"/>
    </font>
    <font>
      <sz val="12"/>
      <color theme="1"/>
      <name val="Arial"/>
      <family val="2"/>
    </font>
    <font>
      <sz val="13"/>
      <color theme="1"/>
      <name val="Arial"/>
      <family val="2"/>
    </font>
    <font>
      <sz val="16"/>
      <color rgb="FF0D0D0D"/>
      <name val="Arial"/>
      <family val="2"/>
    </font>
    <font>
      <sz val="12"/>
      <color rgb="FF0D0D0D"/>
      <name val="Arial"/>
      <family val="2"/>
    </font>
    <font>
      <sz val="14"/>
      <color rgb="FF0D0D0D"/>
      <name val="Arial"/>
      <family val="2"/>
    </font>
    <font>
      <sz val="16"/>
      <color theme="3" tint="0.24994659260841701"/>
      <name val="Arial"/>
      <family val="2"/>
    </font>
    <font>
      <b/>
      <sz val="16"/>
      <color rgb="FF00B050"/>
      <name val="Arial"/>
      <family val="2"/>
    </font>
    <font>
      <b/>
      <sz val="11"/>
      <color theme="1"/>
      <name val="Arial"/>
      <family val="2"/>
    </font>
    <font>
      <u/>
      <sz val="10"/>
      <color theme="10"/>
      <name val="Century Gothic"/>
      <family val="2"/>
      <scheme val="minor"/>
    </font>
    <font>
      <b/>
      <sz val="11"/>
      <color theme="10"/>
      <name val="Abadi"/>
    </font>
  </fonts>
  <fills count="15">
    <fill>
      <patternFill patternType="none"/>
    </fill>
    <fill>
      <patternFill patternType="gray125"/>
    </fill>
    <fill>
      <patternFill patternType="solid">
        <fgColor theme="4"/>
        <bgColor indexed="64"/>
      </patternFill>
    </fill>
    <fill>
      <patternFill patternType="solid">
        <fgColor theme="3" tint="9.9948118533890809E-2"/>
        <bgColor indexed="64"/>
      </patternFill>
    </fill>
    <fill>
      <patternFill patternType="solid">
        <fgColor theme="2" tint="-9.9948118533890809E-2"/>
        <bgColor indexed="64"/>
      </patternFill>
    </fill>
    <fill>
      <patternFill patternType="solid">
        <fgColor theme="0"/>
        <bgColor indexed="64"/>
      </patternFill>
    </fill>
    <fill>
      <patternFill patternType="solid">
        <fgColor theme="0"/>
        <bgColor theme="1"/>
      </patternFill>
    </fill>
    <fill>
      <patternFill patternType="solid">
        <fgColor theme="8" tint="-0.49998474074526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theme="2"/>
        <bgColor theme="2" tint="-9.9948118533890809E-2"/>
      </patternFill>
    </fill>
    <fill>
      <patternFill patternType="solid">
        <fgColor theme="0" tint="-4.9989318521683403E-2"/>
        <bgColor theme="2" tint="-9.9948118533890809E-2"/>
      </patternFill>
    </fill>
    <fill>
      <patternFill patternType="solid">
        <fgColor theme="9" tint="0.79998168889431442"/>
        <bgColor indexed="64"/>
      </patternFill>
    </fill>
    <fill>
      <patternFill patternType="solid">
        <fgColor theme="6" tint="0.79998168889431442"/>
        <bgColor indexed="64"/>
      </patternFill>
    </fill>
  </fills>
  <borders count="13">
    <border>
      <left/>
      <right/>
      <top/>
      <bottom/>
      <diagonal/>
    </border>
    <border>
      <left/>
      <right/>
      <top/>
      <bottom style="thin">
        <color theme="2" tint="-0.2499465926084170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4" borderId="0"/>
    <xf numFmtId="0" fontId="4" fillId="3" borderId="0" applyNumberFormat="0" applyBorder="0" applyProtection="0">
      <alignment horizontal="left" vertical="center"/>
    </xf>
    <xf numFmtId="0" fontId="5" fillId="4" borderId="0" applyNumberFormat="0" applyProtection="0">
      <alignment horizontal="left"/>
    </xf>
    <xf numFmtId="0" fontId="3" fillId="4" borderId="1" applyNumberFormat="0" applyAlignment="0" applyProtection="0"/>
    <xf numFmtId="164" fontId="2" fillId="4" borderId="0" applyAlignment="0" applyProtection="0"/>
    <xf numFmtId="0" fontId="1" fillId="0" borderId="0" applyNumberFormat="0" applyFill="0" applyBorder="0" applyAlignment="0" applyProtection="0"/>
    <xf numFmtId="42" fontId="7" fillId="0" borderId="0" applyFont="0" applyFill="0" applyBorder="0" applyAlignment="0" applyProtection="0"/>
    <xf numFmtId="41" fontId="7" fillId="0" borderId="0" applyFont="0" applyFill="0" applyBorder="0" applyAlignment="0" applyProtection="0"/>
    <xf numFmtId="9" fontId="7" fillId="0" borderId="0" applyFont="0" applyFill="0" applyBorder="0" applyAlignment="0" applyProtection="0"/>
    <xf numFmtId="0" fontId="36" fillId="4" borderId="0" applyNumberFormat="0" applyFill="0" applyBorder="0" applyAlignment="0" applyProtection="0"/>
  </cellStyleXfs>
  <cellXfs count="106">
    <xf numFmtId="0" fontId="0" fillId="4" borderId="0" xfId="0"/>
    <xf numFmtId="9" fontId="6" fillId="4" borderId="0" xfId="0" applyNumberFormat="1" applyFont="1" applyAlignment="1">
      <alignment horizontal="left" vertical="center"/>
    </xf>
    <xf numFmtId="0" fontId="11" fillId="2" borderId="0" xfId="0" applyFont="1" applyFill="1" applyAlignment="1">
      <alignment horizontal="left" vertical="center"/>
    </xf>
    <xf numFmtId="0" fontId="11" fillId="4" borderId="0" xfId="0" applyFont="1" applyAlignment="1">
      <alignment horizontal="left" vertical="center"/>
    </xf>
    <xf numFmtId="0" fontId="14" fillId="4" borderId="0" xfId="2" applyFont="1">
      <alignment horizontal="left"/>
    </xf>
    <xf numFmtId="0" fontId="15" fillId="4" borderId="0" xfId="2" applyFont="1">
      <alignment horizontal="left"/>
    </xf>
    <xf numFmtId="0" fontId="16" fillId="4" borderId="0" xfId="0" applyFont="1" applyAlignment="1">
      <alignment horizontal="left" vertical="center"/>
    </xf>
    <xf numFmtId="0" fontId="11" fillId="4" borderId="0" xfId="0" applyFont="1"/>
    <xf numFmtId="165" fontId="16" fillId="4" borderId="0" xfId="0" applyNumberFormat="1" applyFont="1" applyAlignment="1">
      <alignment horizontal="left" vertical="center"/>
    </xf>
    <xf numFmtId="9" fontId="11" fillId="4" borderId="0" xfId="0" applyNumberFormat="1" applyFont="1" applyAlignment="1">
      <alignment vertical="center"/>
    </xf>
    <xf numFmtId="0" fontId="11" fillId="4" borderId="0" xfId="0" applyFont="1" applyAlignment="1">
      <alignment horizontal="left"/>
    </xf>
    <xf numFmtId="14" fontId="11" fillId="4" borderId="0" xfId="0" applyNumberFormat="1" applyFont="1" applyAlignment="1">
      <alignment horizontal="left"/>
    </xf>
    <xf numFmtId="165" fontId="11" fillId="4" borderId="0" xfId="0" applyNumberFormat="1" applyFont="1" applyAlignment="1">
      <alignment horizontal="left"/>
    </xf>
    <xf numFmtId="0" fontId="18" fillId="4" borderId="0" xfId="0" applyFont="1" applyAlignment="1">
      <alignment horizontal="left" vertical="center"/>
    </xf>
    <xf numFmtId="0" fontId="19" fillId="4" borderId="0" xfId="0" applyFont="1" applyAlignment="1">
      <alignment horizontal="left" vertical="center"/>
    </xf>
    <xf numFmtId="0" fontId="19" fillId="5" borderId="7" xfId="3" applyFont="1" applyFill="1" applyBorder="1" applyAlignment="1">
      <alignment horizontal="center" vertical="center"/>
    </xf>
    <xf numFmtId="0" fontId="19" fillId="5" borderId="8" xfId="3" applyFont="1" applyFill="1" applyBorder="1" applyAlignment="1">
      <alignment horizontal="center" vertical="center"/>
    </xf>
    <xf numFmtId="0" fontId="19" fillId="6" borderId="2" xfId="3" applyFont="1" applyFill="1" applyBorder="1" applyAlignment="1">
      <alignment horizontal="left" vertical="center"/>
    </xf>
    <xf numFmtId="0" fontId="19" fillId="5" borderId="7" xfId="3" applyFont="1" applyFill="1" applyBorder="1" applyAlignment="1">
      <alignment horizontal="left" vertical="center"/>
    </xf>
    <xf numFmtId="0" fontId="19" fillId="5" borderId="9" xfId="3" applyFont="1" applyFill="1" applyBorder="1" applyAlignment="1">
      <alignment horizontal="left" vertical="center"/>
    </xf>
    <xf numFmtId="0" fontId="19" fillId="5" borderId="8" xfId="3" applyFont="1" applyFill="1" applyBorder="1" applyAlignment="1">
      <alignment horizontal="left" vertical="center"/>
    </xf>
    <xf numFmtId="0" fontId="12" fillId="7" borderId="0" xfId="1" applyFont="1" applyFill="1" applyBorder="1">
      <alignment horizontal="left" vertical="center"/>
    </xf>
    <xf numFmtId="0" fontId="13" fillId="7" borderId="0" xfId="1" applyFont="1" applyFill="1" applyBorder="1">
      <alignment horizontal="left" vertical="center"/>
    </xf>
    <xf numFmtId="0" fontId="12" fillId="2" borderId="0" xfId="1" applyFont="1" applyFill="1" applyBorder="1">
      <alignment horizontal="left" vertical="center"/>
    </xf>
    <xf numFmtId="0" fontId="13" fillId="2" borderId="0" xfId="1" applyFont="1" applyFill="1" applyBorder="1">
      <alignment horizontal="left" vertical="center"/>
    </xf>
    <xf numFmtId="0" fontId="22" fillId="4" borderId="0" xfId="0" applyFont="1" applyAlignment="1">
      <alignment horizontal="left" vertical="center"/>
    </xf>
    <xf numFmtId="0" fontId="22" fillId="5" borderId="7" xfId="3" applyFont="1" applyFill="1" applyBorder="1" applyAlignment="1">
      <alignment horizontal="center" vertical="center"/>
    </xf>
    <xf numFmtId="0" fontId="22" fillId="5" borderId="8" xfId="3" applyFont="1" applyFill="1" applyBorder="1" applyAlignment="1">
      <alignment horizontal="center" vertical="center"/>
    </xf>
    <xf numFmtId="0" fontId="22" fillId="6" borderId="2" xfId="3" applyFont="1" applyFill="1" applyBorder="1" applyAlignment="1">
      <alignment horizontal="left" vertical="center"/>
    </xf>
    <xf numFmtId="0" fontId="22" fillId="5" borderId="7" xfId="3" applyFont="1" applyFill="1" applyBorder="1" applyAlignment="1">
      <alignment horizontal="left" vertical="center"/>
    </xf>
    <xf numFmtId="0" fontId="22" fillId="5" borderId="9" xfId="3" applyFont="1" applyFill="1" applyBorder="1" applyAlignment="1">
      <alignment horizontal="left" vertical="center"/>
    </xf>
    <xf numFmtId="0" fontId="22" fillId="5" borderId="8" xfId="3" applyFont="1" applyFill="1" applyBorder="1" applyAlignment="1">
      <alignment horizontal="left" vertical="center"/>
    </xf>
    <xf numFmtId="0" fontId="26" fillId="4" borderId="0" xfId="0" applyFont="1" applyAlignment="1">
      <alignment horizontal="center" vertical="center"/>
    </xf>
    <xf numFmtId="0" fontId="26" fillId="5" borderId="2" xfId="2" applyFont="1" applyFill="1" applyBorder="1" applyAlignment="1">
      <alignment horizontal="center" vertical="center"/>
    </xf>
    <xf numFmtId="0" fontId="26" fillId="5" borderId="2" xfId="0" applyFont="1" applyFill="1" applyBorder="1" applyAlignment="1">
      <alignment horizontal="center" vertical="center"/>
    </xf>
    <xf numFmtId="0" fontId="25" fillId="4" borderId="0" xfId="0" applyFont="1" applyAlignment="1">
      <alignment vertical="center"/>
    </xf>
    <xf numFmtId="0" fontId="26" fillId="5" borderId="2" xfId="2" applyFont="1" applyFill="1" applyBorder="1" applyAlignment="1">
      <alignment vertical="center"/>
    </xf>
    <xf numFmtId="42" fontId="25" fillId="8" borderId="2" xfId="6" applyFont="1" applyFill="1" applyBorder="1" applyAlignment="1">
      <alignment vertical="center"/>
    </xf>
    <xf numFmtId="42" fontId="26" fillId="5" borderId="2" xfId="6" applyFont="1" applyFill="1" applyBorder="1" applyAlignment="1">
      <alignment vertical="center"/>
    </xf>
    <xf numFmtId="0" fontId="14" fillId="5" borderId="2" xfId="2" applyFont="1" applyFill="1" applyBorder="1">
      <alignment horizontal="left"/>
    </xf>
    <xf numFmtId="0" fontId="24" fillId="4" borderId="0" xfId="0" applyFont="1" applyAlignment="1">
      <alignment horizontal="left" vertical="center"/>
    </xf>
    <xf numFmtId="41" fontId="11" fillId="2" borderId="0" xfId="7" applyFont="1" applyFill="1" applyAlignment="1">
      <alignment horizontal="left" vertical="center"/>
    </xf>
    <xf numFmtId="41" fontId="12" fillId="7" borderId="0" xfId="7" applyFont="1" applyFill="1" applyBorder="1" applyAlignment="1">
      <alignment horizontal="left" vertical="center"/>
    </xf>
    <xf numFmtId="41" fontId="11" fillId="4" borderId="0" xfId="7" applyFont="1" applyFill="1" applyAlignment="1">
      <alignment horizontal="left" vertical="center"/>
    </xf>
    <xf numFmtId="41" fontId="19" fillId="4" borderId="0" xfId="7" applyFont="1" applyFill="1" applyAlignment="1">
      <alignment horizontal="left" vertical="center"/>
    </xf>
    <xf numFmtId="41" fontId="11" fillId="4" borderId="0" xfId="7" applyFont="1" applyFill="1" applyAlignment="1">
      <alignment horizontal="left"/>
    </xf>
    <xf numFmtId="0" fontId="27" fillId="4" borderId="0" xfId="0" applyFont="1" applyAlignment="1">
      <alignment horizontal="left" vertical="center"/>
    </xf>
    <xf numFmtId="41" fontId="27" fillId="4" borderId="0" xfId="7" applyFont="1" applyFill="1" applyAlignment="1">
      <alignment horizontal="left" vertical="center"/>
    </xf>
    <xf numFmtId="9" fontId="27" fillId="4" borderId="0" xfId="8" applyFont="1" applyFill="1" applyAlignment="1">
      <alignment horizontal="left" vertical="center"/>
    </xf>
    <xf numFmtId="10" fontId="27" fillId="4" borderId="0" xfId="0" applyNumberFormat="1" applyFont="1" applyAlignment="1">
      <alignment horizontal="left" vertical="center"/>
    </xf>
    <xf numFmtId="9" fontId="27" fillId="4" borderId="0" xfId="0" applyNumberFormat="1" applyFont="1" applyAlignment="1">
      <alignment horizontal="left" vertical="center"/>
    </xf>
    <xf numFmtId="165" fontId="27" fillId="4" borderId="0" xfId="0" applyNumberFormat="1" applyFont="1" applyAlignment="1">
      <alignment horizontal="left" vertical="center"/>
    </xf>
    <xf numFmtId="0" fontId="27" fillId="4" borderId="0" xfId="0" applyFont="1" applyAlignment="1">
      <alignment horizontal="left"/>
    </xf>
    <xf numFmtId="41" fontId="27" fillId="4" borderId="0" xfId="7" applyFont="1" applyFill="1" applyAlignment="1">
      <alignment horizontal="left"/>
    </xf>
    <xf numFmtId="166" fontId="27" fillId="5" borderId="5" xfId="0" applyNumberFormat="1" applyFont="1" applyFill="1" applyBorder="1" applyAlignment="1">
      <alignment horizontal="left" vertical="center"/>
    </xf>
    <xf numFmtId="42" fontId="27" fillId="5" borderId="6" xfId="6" applyFont="1" applyFill="1" applyBorder="1" applyAlignment="1">
      <alignment horizontal="left" vertical="center"/>
    </xf>
    <xf numFmtId="14" fontId="27" fillId="4" borderId="0" xfId="0" applyNumberFormat="1" applyFont="1" applyAlignment="1">
      <alignment horizontal="left"/>
    </xf>
    <xf numFmtId="165" fontId="27" fillId="4" borderId="0" xfId="0" applyNumberFormat="1" applyFont="1" applyAlignment="1">
      <alignment horizontal="left"/>
    </xf>
    <xf numFmtId="0" fontId="27" fillId="5" borderId="5" xfId="0" applyFont="1" applyFill="1" applyBorder="1" applyAlignment="1">
      <alignment horizontal="left" vertical="center"/>
    </xf>
    <xf numFmtId="42" fontId="27" fillId="5" borderId="4" xfId="6" applyFont="1" applyFill="1" applyBorder="1" applyAlignment="1">
      <alignment horizontal="left" vertical="center"/>
    </xf>
    <xf numFmtId="0" fontId="27" fillId="5" borderId="2" xfId="0" applyFont="1" applyFill="1" applyBorder="1" applyAlignment="1">
      <alignment horizontal="left"/>
    </xf>
    <xf numFmtId="166" fontId="27" fillId="5" borderId="10" xfId="0" applyNumberFormat="1" applyFont="1" applyFill="1" applyBorder="1" applyAlignment="1">
      <alignment horizontal="left"/>
    </xf>
    <xf numFmtId="0" fontId="27" fillId="10" borderId="3" xfId="0" applyFont="1" applyFill="1" applyBorder="1" applyAlignment="1">
      <alignment horizontal="left" vertical="center"/>
    </xf>
    <xf numFmtId="42" fontId="27" fillId="10" borderId="4" xfId="6" applyFont="1" applyFill="1" applyBorder="1" applyAlignment="1">
      <alignment horizontal="left" vertical="center"/>
    </xf>
    <xf numFmtId="0" fontId="27" fillId="10" borderId="5" xfId="0" applyFont="1" applyFill="1" applyBorder="1" applyAlignment="1">
      <alignment horizontal="left" vertical="center"/>
    </xf>
    <xf numFmtId="42" fontId="27" fillId="10" borderId="6" xfId="6" applyFont="1" applyFill="1" applyBorder="1" applyAlignment="1">
      <alignment horizontal="left" vertical="center"/>
    </xf>
    <xf numFmtId="14" fontId="27" fillId="11" borderId="2" xfId="0" applyNumberFormat="1" applyFont="1" applyFill="1" applyBorder="1" applyAlignment="1">
      <alignment horizontal="left" vertical="center"/>
    </xf>
    <xf numFmtId="166" fontId="27" fillId="10" borderId="9" xfId="0" applyNumberFormat="1" applyFont="1" applyFill="1" applyBorder="1" applyAlignment="1">
      <alignment horizontal="left"/>
    </xf>
    <xf numFmtId="166" fontId="27" fillId="10" borderId="2" xfId="0" applyNumberFormat="1" applyFont="1" applyFill="1" applyBorder="1" applyAlignment="1">
      <alignment horizontal="left"/>
    </xf>
    <xf numFmtId="166" fontId="27" fillId="10" borderId="10" xfId="0" applyNumberFormat="1" applyFont="1" applyFill="1" applyBorder="1" applyAlignment="1">
      <alignment horizontal="left"/>
    </xf>
    <xf numFmtId="0" fontId="27" fillId="10" borderId="2" xfId="0" applyFont="1" applyFill="1" applyBorder="1" applyAlignment="1">
      <alignment horizontal="left" vertical="center"/>
    </xf>
    <xf numFmtId="42" fontId="27" fillId="10" borderId="2" xfId="6" applyFont="1" applyFill="1" applyBorder="1" applyAlignment="1">
      <alignment horizontal="left" vertical="center"/>
    </xf>
    <xf numFmtId="0" fontId="29" fillId="4" borderId="0" xfId="2" applyFont="1">
      <alignment horizontal="left"/>
    </xf>
    <xf numFmtId="14" fontId="27" fillId="12" borderId="2" xfId="0" applyNumberFormat="1" applyFont="1" applyFill="1" applyBorder="1" applyAlignment="1">
      <alignment horizontal="left" vertical="center"/>
    </xf>
    <xf numFmtId="0" fontId="27" fillId="9" borderId="3" xfId="0" applyFont="1" applyFill="1" applyBorder="1" applyAlignment="1">
      <alignment horizontal="left" vertical="center"/>
    </xf>
    <xf numFmtId="166" fontId="27" fillId="9" borderId="9" xfId="0" applyNumberFormat="1" applyFont="1" applyFill="1" applyBorder="1" applyAlignment="1">
      <alignment horizontal="left"/>
    </xf>
    <xf numFmtId="42" fontId="27" fillId="9" borderId="4" xfId="6" applyFont="1" applyFill="1" applyBorder="1" applyAlignment="1">
      <alignment horizontal="left" vertical="center"/>
    </xf>
    <xf numFmtId="14" fontId="27" fillId="9" borderId="3" xfId="0" applyNumberFormat="1" applyFont="1" applyFill="1" applyBorder="1" applyAlignment="1">
      <alignment horizontal="left" vertical="center"/>
    </xf>
    <xf numFmtId="42" fontId="27" fillId="9" borderId="6" xfId="6" applyFont="1" applyFill="1" applyBorder="1" applyAlignment="1">
      <alignment horizontal="left" vertical="center"/>
    </xf>
    <xf numFmtId="166" fontId="27" fillId="9" borderId="2" xfId="0" applyNumberFormat="1" applyFont="1" applyFill="1" applyBorder="1" applyAlignment="1">
      <alignment horizontal="left"/>
    </xf>
    <xf numFmtId="166" fontId="27" fillId="9" borderId="10" xfId="0" applyNumberFormat="1" applyFont="1" applyFill="1" applyBorder="1" applyAlignment="1">
      <alignment horizontal="left"/>
    </xf>
    <xf numFmtId="0" fontId="27" fillId="9" borderId="2" xfId="0" applyFont="1" applyFill="1" applyBorder="1" applyAlignment="1">
      <alignment horizontal="left" vertical="center"/>
    </xf>
    <xf numFmtId="42" fontId="27" fillId="9" borderId="2" xfId="6" applyFont="1" applyFill="1" applyBorder="1" applyAlignment="1">
      <alignment horizontal="left" vertical="center"/>
    </xf>
    <xf numFmtId="0" fontId="27" fillId="9" borderId="5" xfId="0" applyFont="1" applyFill="1" applyBorder="1" applyAlignment="1">
      <alignment horizontal="left" vertical="center"/>
    </xf>
    <xf numFmtId="42" fontId="27" fillId="5" borderId="6" xfId="0" applyNumberFormat="1" applyFont="1" applyFill="1" applyBorder="1" applyAlignment="1">
      <alignment horizontal="left" vertical="center"/>
    </xf>
    <xf numFmtId="42" fontId="27" fillId="12" borderId="2" xfId="6" applyFont="1" applyFill="1" applyBorder="1" applyAlignment="1">
      <alignment horizontal="left" vertical="center"/>
    </xf>
    <xf numFmtId="0" fontId="33" fillId="4" borderId="0" xfId="0" applyFont="1" applyAlignment="1">
      <alignment horizontal="left"/>
    </xf>
    <xf numFmtId="0" fontId="34" fillId="9" borderId="0" xfId="0" applyFont="1" applyFill="1" applyAlignment="1">
      <alignment horizontal="left"/>
    </xf>
    <xf numFmtId="165" fontId="33" fillId="9" borderId="0" xfId="0" applyNumberFormat="1" applyFont="1" applyFill="1" applyAlignment="1">
      <alignment horizontal="left"/>
    </xf>
    <xf numFmtId="0" fontId="33" fillId="9" borderId="0" xfId="0" applyFont="1" applyFill="1" applyAlignment="1">
      <alignment horizontal="left"/>
    </xf>
    <xf numFmtId="14" fontId="33" fillId="9" borderId="0" xfId="0" applyNumberFormat="1" applyFont="1" applyFill="1" applyAlignment="1">
      <alignment horizontal="left"/>
    </xf>
    <xf numFmtId="0" fontId="30" fillId="9" borderId="0" xfId="0" applyFont="1" applyFill="1" applyAlignment="1">
      <alignment wrapText="1"/>
    </xf>
    <xf numFmtId="0" fontId="31" fillId="9" borderId="0" xfId="0" applyFont="1" applyFill="1" applyAlignment="1">
      <alignment wrapText="1"/>
    </xf>
    <xf numFmtId="42" fontId="31" fillId="13" borderId="0" xfId="0" applyNumberFormat="1" applyFont="1" applyFill="1" applyAlignment="1">
      <alignment wrapText="1"/>
    </xf>
    <xf numFmtId="14" fontId="36" fillId="4" borderId="0" xfId="9" applyNumberFormat="1" applyAlignment="1">
      <alignment horizontal="left"/>
    </xf>
    <xf numFmtId="0" fontId="32" fillId="9" borderId="0" xfId="0" applyFont="1" applyFill="1" applyAlignment="1">
      <alignment horizontal="center" wrapText="1"/>
    </xf>
    <xf numFmtId="165" fontId="35" fillId="14" borderId="0" xfId="0" applyNumberFormat="1" applyFont="1" applyFill="1" applyAlignment="1">
      <alignment horizontal="center" vertical="center"/>
    </xf>
    <xf numFmtId="0" fontId="37" fillId="14" borderId="11" xfId="9" applyFont="1" applyFill="1" applyBorder="1" applyAlignment="1">
      <alignment horizontal="center" vertical="center"/>
    </xf>
    <xf numFmtId="0" fontId="37" fillId="14" borderId="12" xfId="9" applyFont="1" applyFill="1" applyBorder="1" applyAlignment="1">
      <alignment horizontal="center" vertical="center"/>
    </xf>
    <xf numFmtId="0" fontId="30" fillId="9" borderId="0" xfId="0" applyFont="1" applyFill="1" applyAlignment="1">
      <alignment horizontal="left" wrapText="1"/>
    </xf>
    <xf numFmtId="165" fontId="28" fillId="9" borderId="0" xfId="0" applyNumberFormat="1" applyFont="1" applyFill="1" applyAlignment="1">
      <alignment horizontal="center" vertical="center" wrapText="1"/>
    </xf>
    <xf numFmtId="0" fontId="20" fillId="4" borderId="1" xfId="3" applyFont="1" applyAlignment="1"/>
    <xf numFmtId="42" fontId="17" fillId="4" borderId="0" xfId="6" applyFont="1" applyFill="1" applyAlignment="1">
      <alignment horizontal="left" vertical="top"/>
    </xf>
    <xf numFmtId="41" fontId="17" fillId="4" borderId="0" xfId="7" applyFont="1" applyFill="1" applyAlignment="1">
      <alignment horizontal="left" vertical="top"/>
    </xf>
    <xf numFmtId="0" fontId="21" fillId="4" borderId="1" xfId="3" applyFont="1" applyAlignment="1"/>
    <xf numFmtId="164" fontId="17" fillId="4" borderId="0" xfId="4" applyFont="1" applyAlignment="1">
      <alignment horizontal="left" vertical="top"/>
    </xf>
  </cellXfs>
  <cellStyles count="10">
    <cellStyle name="Encabezado 1" xfId="2" builtinId="16" customBuiltin="1"/>
    <cellStyle name="Encabezado 4" xfId="5" builtinId="19" customBuiltin="1"/>
    <cellStyle name="Hipervínculo" xfId="9" builtinId="8"/>
    <cellStyle name="Millares [0]" xfId="7" builtinId="6"/>
    <cellStyle name="Moneda [0]" xfId="6" builtinId="7"/>
    <cellStyle name="Normal" xfId="0" builtinId="0" customBuiltin="1"/>
    <cellStyle name="Porcentaje" xfId="8" builtinId="5"/>
    <cellStyle name="Título" xfId="1" builtinId="15" customBuiltin="1"/>
    <cellStyle name="Título 2" xfId="3" builtinId="17" customBuiltin="1"/>
    <cellStyle name="Título 3" xfId="4" builtinId="18" customBuiltin="1"/>
  </cellStyles>
  <dxfs count="289">
    <dxf>
      <font>
        <strike val="0"/>
        <outline val="0"/>
        <shadow val="0"/>
        <u val="none"/>
        <vertAlign val="baseline"/>
        <sz val="10"/>
        <color theme="1"/>
        <name val="Arial"/>
        <family val="2"/>
        <scheme val="none"/>
      </font>
      <numFmt numFmtId="165" formatCode="&quot;$&quot;#,##0.00"/>
      <fill>
        <patternFill patternType="solid">
          <bgColor theme="0" tint="-4.9989318521683403E-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theme="1"/>
        <name val="Arial"/>
        <family val="2"/>
        <scheme val="none"/>
      </font>
      <numFmt numFmtId="166" formatCode="m/d/yyyy"/>
      <fill>
        <patternFill patternType="solid">
          <bgColor theme="0" tint="-4.9989318521683403E-2"/>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color theme="1"/>
        <name val="Arial"/>
        <family val="2"/>
        <scheme val="none"/>
      </font>
      <fill>
        <patternFill patternType="solid">
          <bgColor theme="0" tint="-4.9989318521683403E-2"/>
        </patternFill>
      </fill>
      <alignment horizontal="left" vertical="center" textRotation="0" wrapText="0" indent="0" justifyLastLine="0" shrinkToFit="0" readingOrder="0"/>
    </dxf>
    <dxf>
      <border>
        <bottom style="thin">
          <color rgb="FF000000"/>
        </bottom>
      </border>
    </dxf>
    <dxf>
      <font>
        <b/>
        <strike val="0"/>
        <outline val="0"/>
        <shadow val="0"/>
        <u val="none"/>
        <vertAlign val="baseline"/>
        <sz val="10"/>
        <color theme="4" tint="-0.499984740745262"/>
        <name val="Arial"/>
        <family val="2"/>
        <scheme val="none"/>
      </font>
      <fill>
        <patternFill patternType="solid">
          <fgColor indexed="64"/>
          <bgColor theme="0"/>
        </patternFill>
      </fill>
      <border diagonalUp="0" diagonalDown="0" outline="0">
        <left style="thin">
          <color indexed="64"/>
        </left>
        <right style="thin">
          <color indexed="64"/>
        </right>
        <top/>
        <bottom/>
      </border>
    </dxf>
    <dxf>
      <font>
        <strike val="0"/>
        <outline val="0"/>
        <shadow val="0"/>
        <u val="none"/>
        <vertAlign val="baseline"/>
        <sz val="10"/>
        <color theme="1"/>
        <name val="Arial"/>
        <family val="2"/>
        <scheme val="none"/>
      </font>
      <numFmt numFmtId="165" formatCode="&quot;$&quot;#,##0.00"/>
      <fill>
        <patternFill patternType="solid">
          <fgColor indexed="64"/>
          <bgColor theme="0" tint="-4.9989318521683403E-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theme="1"/>
        <name val="Arial"/>
        <family val="2"/>
        <scheme val="none"/>
      </font>
      <numFmt numFmtId="166" formatCode="m/d/yyyy"/>
      <fill>
        <patternFill patternType="solid">
          <bgColor theme="0" tint="-4.9989318521683403E-2"/>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Arial"/>
        <family val="2"/>
        <scheme val="none"/>
      </font>
      <fill>
        <patternFill patternType="solid">
          <bgColor theme="0" tint="-4.9989318521683403E-2"/>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color theme="1"/>
        <name val="Arial"/>
        <family val="2"/>
        <scheme val="none"/>
      </font>
      <fill>
        <patternFill patternType="solid">
          <bgColor theme="0" tint="-4.9989318521683403E-2"/>
        </patternFill>
      </fill>
      <alignment horizontal="left" vertical="center" textRotation="0" wrapText="0" indent="0" justifyLastLine="0" shrinkToFit="0" readingOrder="0"/>
    </dxf>
    <dxf>
      <border>
        <bottom style="thin">
          <color rgb="FF000000"/>
        </bottom>
      </border>
    </dxf>
    <dxf>
      <font>
        <b/>
        <strike val="0"/>
        <outline val="0"/>
        <shadow val="0"/>
        <u val="none"/>
        <vertAlign val="baseline"/>
        <sz val="10"/>
        <color theme="4" tint="-0.499984740745262"/>
        <name val="Arial"/>
        <family val="2"/>
        <scheme val="none"/>
      </font>
      <fill>
        <patternFill patternType="solid">
          <bgColor theme="0"/>
        </patternFill>
      </fill>
      <border diagonalUp="0" diagonalDown="0" outline="0">
        <left style="thin">
          <color indexed="64"/>
        </left>
        <right style="thin">
          <color indexed="64"/>
        </right>
        <top/>
        <bottom/>
      </border>
    </dxf>
    <dxf>
      <font>
        <strike val="0"/>
        <outline val="0"/>
        <shadow val="0"/>
        <u val="none"/>
        <vertAlign val="baseline"/>
        <sz val="10"/>
        <color theme="1"/>
        <name val="Arial"/>
        <family val="2"/>
        <scheme val="none"/>
      </font>
      <fill>
        <patternFill patternType="solid">
          <bgColor theme="0" tint="-4.9989318521683403E-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theme="1"/>
        <name val="Arial"/>
        <family val="2"/>
        <scheme val="none"/>
      </font>
      <fill>
        <patternFill patternType="solid">
          <bgColor theme="0" tint="-4.9989318521683403E-2"/>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color theme="1"/>
        <name val="Arial"/>
        <family val="2"/>
        <scheme val="none"/>
      </font>
      <fill>
        <patternFill patternType="solid">
          <bgColor theme="0" tint="-4.9989318521683403E-2"/>
        </patternFill>
      </fill>
      <alignment horizontal="left" vertical="center" textRotation="0" wrapText="0" indent="0" justifyLastLine="0" shrinkToFit="0" readingOrder="0"/>
    </dxf>
    <dxf>
      <border>
        <bottom style="thin">
          <color rgb="FF000000"/>
        </bottom>
      </border>
    </dxf>
    <dxf>
      <font>
        <b/>
        <strike val="0"/>
        <outline val="0"/>
        <shadow val="0"/>
        <u val="none"/>
        <vertAlign val="baseline"/>
        <sz val="10"/>
        <color theme="4" tint="-0.499984740745262"/>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color theme="7"/>
      </font>
    </dxf>
    <dxf>
      <font>
        <strike val="0"/>
        <outline val="0"/>
        <shadow val="0"/>
        <u val="none"/>
        <vertAlign val="baseline"/>
        <sz val="10"/>
        <color theme="1"/>
        <name val="Arial"/>
        <family val="2"/>
        <scheme val="none"/>
      </font>
      <numFmt numFmtId="165" formatCode="&quot;$&quot;#,##0.00"/>
      <fill>
        <patternFill patternType="solid">
          <bgColor theme="0" tint="-4.9989318521683403E-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theme="1"/>
        <name val="Arial"/>
        <family val="2"/>
        <scheme val="none"/>
      </font>
      <numFmt numFmtId="166" formatCode="m/d/yyyy"/>
      <fill>
        <patternFill patternType="solid">
          <bgColor theme="0" tint="-4.9989318521683403E-2"/>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color theme="1"/>
        <name val="Arial"/>
        <family val="2"/>
        <scheme val="none"/>
      </font>
      <fill>
        <patternFill patternType="solid">
          <bgColor theme="0" tint="-4.9989318521683403E-2"/>
        </patternFill>
      </fill>
      <alignment horizontal="left" vertical="center" textRotation="0" wrapText="0" indent="0" justifyLastLine="0" shrinkToFit="0" readingOrder="0"/>
    </dxf>
    <dxf>
      <border>
        <bottom style="thin">
          <color rgb="FF000000"/>
        </bottom>
      </border>
    </dxf>
    <dxf>
      <font>
        <b/>
        <strike val="0"/>
        <outline val="0"/>
        <shadow val="0"/>
        <u val="none"/>
        <vertAlign val="baseline"/>
        <sz val="10"/>
        <color theme="8" tint="-0.249977111117893"/>
        <name val="Arial"/>
        <family val="2"/>
        <scheme val="none"/>
      </font>
      <fill>
        <patternFill patternType="solid">
          <fgColor indexed="64"/>
          <bgColor theme="0"/>
        </patternFill>
      </fill>
      <border diagonalUp="0" diagonalDown="0" outline="0">
        <left style="thin">
          <color indexed="64"/>
        </left>
        <right style="thin">
          <color indexed="64"/>
        </right>
        <top/>
        <bottom/>
      </border>
    </dxf>
    <dxf>
      <font>
        <strike val="0"/>
        <outline val="0"/>
        <shadow val="0"/>
        <u val="none"/>
        <vertAlign val="baseline"/>
        <sz val="10"/>
        <color theme="1"/>
        <name val="Arial"/>
        <family val="2"/>
        <scheme val="none"/>
      </font>
      <numFmt numFmtId="165" formatCode="&quot;$&quot;#,##0.00"/>
      <fill>
        <patternFill patternType="solid">
          <fgColor indexed="64"/>
          <bgColor theme="0" tint="-4.9989318521683403E-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theme="1"/>
        <name val="Arial"/>
        <family val="2"/>
        <scheme val="none"/>
      </font>
      <numFmt numFmtId="166" formatCode="m/d/yyyy"/>
      <fill>
        <patternFill patternType="solid">
          <bgColor theme="0" tint="-4.9989318521683403E-2"/>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Arial"/>
        <family val="2"/>
        <scheme val="none"/>
      </font>
      <fill>
        <patternFill patternType="solid">
          <bgColor theme="0" tint="-4.9989318521683403E-2"/>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color theme="1"/>
        <name val="Arial"/>
        <family val="2"/>
        <scheme val="none"/>
      </font>
      <fill>
        <patternFill patternType="solid">
          <bgColor theme="0" tint="-4.9989318521683403E-2"/>
        </patternFill>
      </fill>
      <alignment horizontal="left" vertical="center" textRotation="0" wrapText="0" indent="0" justifyLastLine="0" shrinkToFit="0" readingOrder="0"/>
    </dxf>
    <dxf>
      <border>
        <bottom style="thin">
          <color rgb="FF000000"/>
        </bottom>
      </border>
    </dxf>
    <dxf>
      <font>
        <b/>
        <strike val="0"/>
        <outline val="0"/>
        <shadow val="0"/>
        <u val="none"/>
        <vertAlign val="baseline"/>
        <sz val="10"/>
        <color theme="8" tint="-0.249977111117893"/>
        <name val="Arial"/>
        <family val="2"/>
        <scheme val="none"/>
      </font>
      <fill>
        <patternFill patternType="solid">
          <bgColor theme="0"/>
        </patternFill>
      </fill>
      <border diagonalUp="0" diagonalDown="0" outline="0">
        <left style="thin">
          <color indexed="64"/>
        </left>
        <right style="thin">
          <color indexed="64"/>
        </right>
        <top/>
        <bottom/>
      </border>
    </dxf>
    <dxf>
      <font>
        <strike val="0"/>
        <outline val="0"/>
        <shadow val="0"/>
        <u val="none"/>
        <vertAlign val="baseline"/>
        <sz val="10"/>
        <color theme="1"/>
        <name val="Arial"/>
        <family val="2"/>
        <scheme val="none"/>
      </font>
      <fill>
        <patternFill patternType="solid">
          <bgColor theme="0" tint="-4.9989318521683403E-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theme="1"/>
        <name val="Arial"/>
        <family val="2"/>
        <scheme val="none"/>
      </font>
      <fill>
        <patternFill patternType="solid">
          <bgColor theme="0" tint="-4.9989318521683403E-2"/>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color theme="1"/>
        <name val="Arial"/>
        <family val="2"/>
        <scheme val="none"/>
      </font>
      <fill>
        <patternFill patternType="solid">
          <bgColor theme="0" tint="-4.9989318521683403E-2"/>
        </patternFill>
      </fill>
      <alignment horizontal="left" vertical="center" textRotation="0" wrapText="0" indent="0" justifyLastLine="0" shrinkToFit="0" readingOrder="0"/>
    </dxf>
    <dxf>
      <border>
        <bottom style="thin">
          <color rgb="FF000000"/>
        </bottom>
      </border>
    </dxf>
    <dxf>
      <font>
        <b/>
        <strike val="0"/>
        <outline val="0"/>
        <shadow val="0"/>
        <u val="none"/>
        <vertAlign val="baseline"/>
        <sz val="10"/>
        <color theme="8" tint="-0.249977111117893"/>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color theme="7"/>
      </font>
    </dxf>
    <dxf>
      <font>
        <strike val="0"/>
        <outline val="0"/>
        <shadow val="0"/>
        <u val="none"/>
        <vertAlign val="baseline"/>
        <sz val="10"/>
        <color theme="1"/>
        <name val="Arial"/>
        <family val="2"/>
        <scheme val="none"/>
      </font>
      <numFmt numFmtId="165" formatCode="&quot;$&quot;#,##0.00"/>
      <fill>
        <patternFill patternType="solid">
          <bgColor theme="0" tint="-4.9989318521683403E-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theme="1"/>
        <name val="Arial"/>
        <family val="2"/>
        <scheme val="none"/>
      </font>
      <numFmt numFmtId="166" formatCode="m/d/yyyy"/>
      <fill>
        <patternFill patternType="solid">
          <bgColor theme="0" tint="-4.9989318521683403E-2"/>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color theme="1"/>
        <name val="Arial"/>
        <family val="2"/>
        <scheme val="none"/>
      </font>
      <fill>
        <patternFill patternType="solid">
          <bgColor theme="0" tint="-4.9989318521683403E-2"/>
        </patternFill>
      </fill>
      <alignment horizontal="left" vertical="center" textRotation="0" wrapText="0" indent="0" justifyLastLine="0" shrinkToFit="0" readingOrder="0"/>
    </dxf>
    <dxf>
      <border>
        <bottom style="thin">
          <color rgb="FF000000"/>
        </bottom>
      </border>
    </dxf>
    <dxf>
      <font>
        <b/>
        <strike val="0"/>
        <outline val="0"/>
        <shadow val="0"/>
        <u val="none"/>
        <vertAlign val="baseline"/>
        <sz val="10"/>
        <color theme="4" tint="-0.499984740745262"/>
        <name val="Arial"/>
        <family val="2"/>
        <scheme val="none"/>
      </font>
      <fill>
        <patternFill patternType="solid">
          <fgColor indexed="64"/>
          <bgColor theme="0"/>
        </patternFill>
      </fill>
      <border diagonalUp="0" diagonalDown="0" outline="0">
        <left style="thin">
          <color indexed="64"/>
        </left>
        <right style="thin">
          <color indexed="64"/>
        </right>
        <top/>
        <bottom/>
      </border>
    </dxf>
    <dxf>
      <font>
        <strike val="0"/>
        <outline val="0"/>
        <shadow val="0"/>
        <u val="none"/>
        <vertAlign val="baseline"/>
        <sz val="10"/>
        <color theme="1"/>
        <name val="Arial"/>
        <family val="2"/>
        <scheme val="none"/>
      </font>
      <numFmt numFmtId="165" formatCode="&quot;$&quot;#,##0.00"/>
      <fill>
        <patternFill patternType="solid">
          <fgColor indexed="64"/>
          <bgColor theme="0" tint="-4.9989318521683403E-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theme="1"/>
        <name val="Arial"/>
        <family val="2"/>
        <scheme val="none"/>
      </font>
      <numFmt numFmtId="166" formatCode="m/d/yyyy"/>
      <fill>
        <patternFill patternType="solid">
          <bgColor theme="0" tint="-4.9989318521683403E-2"/>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Arial"/>
        <family val="2"/>
        <scheme val="none"/>
      </font>
      <fill>
        <patternFill patternType="solid">
          <bgColor theme="0" tint="-4.9989318521683403E-2"/>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color theme="1"/>
        <name val="Arial"/>
        <family val="2"/>
        <scheme val="none"/>
      </font>
      <fill>
        <patternFill patternType="solid">
          <bgColor theme="0" tint="-4.9989318521683403E-2"/>
        </patternFill>
      </fill>
      <alignment horizontal="left" vertical="center" textRotation="0" wrapText="0" indent="0" justifyLastLine="0" shrinkToFit="0" readingOrder="0"/>
    </dxf>
    <dxf>
      <border>
        <bottom style="thin">
          <color rgb="FF000000"/>
        </bottom>
      </border>
    </dxf>
    <dxf>
      <font>
        <b/>
        <strike val="0"/>
        <outline val="0"/>
        <shadow val="0"/>
        <u val="none"/>
        <vertAlign val="baseline"/>
        <sz val="10"/>
        <color theme="4" tint="-0.499984740745262"/>
        <name val="Arial"/>
        <family val="2"/>
        <scheme val="none"/>
      </font>
      <fill>
        <patternFill patternType="solid">
          <bgColor theme="0"/>
        </patternFill>
      </fill>
      <border diagonalUp="0" diagonalDown="0" outline="0">
        <left style="thin">
          <color indexed="64"/>
        </left>
        <right style="thin">
          <color indexed="64"/>
        </right>
        <top/>
        <bottom/>
      </border>
    </dxf>
    <dxf>
      <font>
        <strike val="0"/>
        <outline val="0"/>
        <shadow val="0"/>
        <u val="none"/>
        <vertAlign val="baseline"/>
        <sz val="10"/>
        <color theme="1"/>
        <name val="Arial"/>
        <family val="2"/>
        <scheme val="none"/>
      </font>
      <fill>
        <patternFill patternType="solid">
          <bgColor theme="0" tint="-4.9989318521683403E-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theme="1"/>
        <name val="Arial"/>
        <family val="2"/>
        <scheme val="none"/>
      </font>
      <fill>
        <patternFill patternType="solid">
          <bgColor theme="0" tint="-4.9989318521683403E-2"/>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color theme="1"/>
        <name val="Arial"/>
        <family val="2"/>
        <scheme val="none"/>
      </font>
      <fill>
        <patternFill patternType="solid">
          <bgColor theme="0" tint="-4.9989318521683403E-2"/>
        </patternFill>
      </fill>
      <alignment horizontal="left" vertical="center" textRotation="0" wrapText="0" indent="0" justifyLastLine="0" shrinkToFit="0" readingOrder="0"/>
    </dxf>
    <dxf>
      <border>
        <bottom style="thin">
          <color rgb="FF000000"/>
        </bottom>
      </border>
    </dxf>
    <dxf>
      <font>
        <b/>
        <strike val="0"/>
        <outline val="0"/>
        <shadow val="0"/>
        <u val="none"/>
        <vertAlign val="baseline"/>
        <sz val="10"/>
        <color theme="4" tint="-0.499984740745262"/>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color theme="7"/>
      </font>
    </dxf>
    <dxf>
      <font>
        <strike val="0"/>
        <outline val="0"/>
        <shadow val="0"/>
        <u val="none"/>
        <vertAlign val="baseline"/>
        <sz val="10"/>
        <color theme="1"/>
        <name val="Arial"/>
        <family val="2"/>
        <scheme val="none"/>
      </font>
      <numFmt numFmtId="165" formatCode="&quot;$&quot;#,##0.00"/>
      <fill>
        <patternFill patternType="solid">
          <bgColor theme="0" tint="-4.9989318521683403E-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theme="1"/>
        <name val="Arial"/>
        <family val="2"/>
        <scheme val="none"/>
      </font>
      <numFmt numFmtId="166" formatCode="m/d/yyyy"/>
      <fill>
        <patternFill patternType="solid">
          <bgColor theme="0" tint="-4.9989318521683403E-2"/>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color theme="1"/>
        <name val="Arial"/>
        <family val="2"/>
        <scheme val="none"/>
      </font>
      <fill>
        <patternFill patternType="solid">
          <bgColor theme="0" tint="-4.9989318521683403E-2"/>
        </patternFill>
      </fill>
      <alignment horizontal="left" vertical="center" textRotation="0" wrapText="0" indent="0" justifyLastLine="0" shrinkToFit="0" readingOrder="0"/>
    </dxf>
    <dxf>
      <border>
        <bottom style="thin">
          <color rgb="FF000000"/>
        </bottom>
      </border>
    </dxf>
    <dxf>
      <font>
        <b/>
        <strike val="0"/>
        <outline val="0"/>
        <shadow val="0"/>
        <u val="none"/>
        <vertAlign val="baseline"/>
        <sz val="10"/>
        <color theme="8" tint="-0.249977111117893"/>
        <name val="Arial"/>
        <family val="2"/>
        <scheme val="none"/>
      </font>
      <fill>
        <patternFill patternType="solid">
          <fgColor indexed="64"/>
          <bgColor theme="0"/>
        </patternFill>
      </fill>
      <border diagonalUp="0" diagonalDown="0" outline="0">
        <left style="thin">
          <color indexed="64"/>
        </left>
        <right style="thin">
          <color indexed="64"/>
        </right>
        <top/>
        <bottom/>
      </border>
    </dxf>
    <dxf>
      <font>
        <strike val="0"/>
        <outline val="0"/>
        <shadow val="0"/>
        <u val="none"/>
        <vertAlign val="baseline"/>
        <sz val="10"/>
        <color theme="1"/>
        <name val="Arial"/>
        <family val="2"/>
        <scheme val="none"/>
      </font>
      <numFmt numFmtId="165" formatCode="&quot;$&quot;#,##0.00"/>
      <fill>
        <patternFill patternType="solid">
          <fgColor indexed="64"/>
          <bgColor theme="0" tint="-4.9989318521683403E-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theme="1"/>
        <name val="Arial"/>
        <family val="2"/>
        <scheme val="none"/>
      </font>
      <numFmt numFmtId="166" formatCode="m/d/yyyy"/>
      <fill>
        <patternFill patternType="solid">
          <bgColor theme="0" tint="-4.9989318521683403E-2"/>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Arial"/>
        <family val="2"/>
        <scheme val="none"/>
      </font>
      <fill>
        <patternFill patternType="solid">
          <bgColor theme="0" tint="-4.9989318521683403E-2"/>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color theme="1"/>
        <name val="Arial"/>
        <family val="2"/>
        <scheme val="none"/>
      </font>
      <fill>
        <patternFill patternType="solid">
          <bgColor theme="0" tint="-4.9989318521683403E-2"/>
        </patternFill>
      </fill>
      <alignment horizontal="left" vertical="center" textRotation="0" wrapText="0" indent="0" justifyLastLine="0" shrinkToFit="0" readingOrder="0"/>
    </dxf>
    <dxf>
      <border>
        <bottom style="thin">
          <color rgb="FF000000"/>
        </bottom>
      </border>
    </dxf>
    <dxf>
      <font>
        <b/>
        <strike val="0"/>
        <outline val="0"/>
        <shadow val="0"/>
        <u val="none"/>
        <vertAlign val="baseline"/>
        <sz val="10"/>
        <color theme="8" tint="-0.249977111117893"/>
        <name val="Arial"/>
        <family val="2"/>
        <scheme val="none"/>
      </font>
      <fill>
        <patternFill patternType="solid">
          <bgColor theme="0"/>
        </patternFill>
      </fill>
      <border diagonalUp="0" diagonalDown="0" outline="0">
        <left style="thin">
          <color indexed="64"/>
        </left>
        <right style="thin">
          <color indexed="64"/>
        </right>
        <top/>
        <bottom/>
      </border>
    </dxf>
    <dxf>
      <font>
        <strike val="0"/>
        <outline val="0"/>
        <shadow val="0"/>
        <u val="none"/>
        <vertAlign val="baseline"/>
        <sz val="10"/>
        <color theme="1"/>
        <name val="Arial"/>
        <family val="2"/>
        <scheme val="none"/>
      </font>
      <fill>
        <patternFill patternType="solid">
          <bgColor theme="0" tint="-4.9989318521683403E-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theme="1"/>
        <name val="Arial"/>
        <family val="2"/>
        <scheme val="none"/>
      </font>
      <fill>
        <patternFill patternType="solid">
          <bgColor theme="0" tint="-4.9989318521683403E-2"/>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color theme="1"/>
        <name val="Arial"/>
        <family val="2"/>
        <scheme val="none"/>
      </font>
      <fill>
        <patternFill patternType="solid">
          <bgColor theme="0" tint="-4.9989318521683403E-2"/>
        </patternFill>
      </fill>
      <alignment horizontal="left" vertical="center" textRotation="0" wrapText="0" indent="0" justifyLastLine="0" shrinkToFit="0" readingOrder="0"/>
    </dxf>
    <dxf>
      <border>
        <bottom style="thin">
          <color rgb="FF000000"/>
        </bottom>
      </border>
    </dxf>
    <dxf>
      <font>
        <b/>
        <strike val="0"/>
        <outline val="0"/>
        <shadow val="0"/>
        <u val="none"/>
        <vertAlign val="baseline"/>
        <sz val="10"/>
        <color theme="8" tint="-0.249977111117893"/>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color theme="7"/>
      </font>
    </dxf>
    <dxf>
      <font>
        <strike val="0"/>
        <outline val="0"/>
        <shadow val="0"/>
        <u val="none"/>
        <vertAlign val="baseline"/>
        <sz val="10"/>
        <color theme="1"/>
        <name val="Arial"/>
        <family val="2"/>
        <scheme val="none"/>
      </font>
      <numFmt numFmtId="165" formatCode="&quot;$&quot;#,##0.00"/>
      <fill>
        <patternFill patternType="solid">
          <bgColor theme="0" tint="-4.9989318521683403E-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theme="1"/>
        <name val="Arial"/>
        <family val="2"/>
        <scheme val="none"/>
      </font>
      <numFmt numFmtId="166" formatCode="m/d/yyyy"/>
      <fill>
        <patternFill patternType="solid">
          <bgColor theme="0" tint="-4.9989318521683403E-2"/>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color theme="1"/>
        <name val="Arial"/>
        <family val="2"/>
        <scheme val="none"/>
      </font>
      <fill>
        <patternFill patternType="solid">
          <bgColor theme="0" tint="-4.9989318521683403E-2"/>
        </patternFill>
      </fill>
      <alignment horizontal="left" vertical="center" textRotation="0" wrapText="0" indent="0" justifyLastLine="0" shrinkToFit="0" readingOrder="0"/>
    </dxf>
    <dxf>
      <border>
        <bottom style="thin">
          <color rgb="FF000000"/>
        </bottom>
      </border>
    </dxf>
    <dxf>
      <font>
        <b/>
        <strike val="0"/>
        <outline val="0"/>
        <shadow val="0"/>
        <u val="none"/>
        <vertAlign val="baseline"/>
        <sz val="10"/>
        <color theme="4" tint="-0.499984740745262"/>
        <name val="Arial"/>
        <family val="2"/>
        <scheme val="none"/>
      </font>
      <fill>
        <patternFill patternType="solid">
          <fgColor indexed="64"/>
          <bgColor theme="0"/>
        </patternFill>
      </fill>
      <border diagonalUp="0" diagonalDown="0" outline="0">
        <left style="thin">
          <color indexed="64"/>
        </left>
        <right style="thin">
          <color indexed="64"/>
        </right>
        <top/>
        <bottom/>
      </border>
    </dxf>
    <dxf>
      <font>
        <strike val="0"/>
        <outline val="0"/>
        <shadow val="0"/>
        <u val="none"/>
        <vertAlign val="baseline"/>
        <sz val="10"/>
        <color theme="1"/>
        <name val="Arial"/>
        <family val="2"/>
        <scheme val="none"/>
      </font>
      <numFmt numFmtId="165" formatCode="&quot;$&quot;#,##0.00"/>
      <fill>
        <patternFill patternType="solid">
          <fgColor indexed="64"/>
          <bgColor theme="0" tint="-4.9989318521683403E-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theme="1"/>
        <name val="Arial"/>
        <family val="2"/>
        <scheme val="none"/>
      </font>
      <numFmt numFmtId="166" formatCode="m/d/yyyy"/>
      <fill>
        <patternFill patternType="solid">
          <bgColor theme="0" tint="-4.9989318521683403E-2"/>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Arial"/>
        <family val="2"/>
        <scheme val="none"/>
      </font>
      <fill>
        <patternFill patternType="solid">
          <bgColor theme="0" tint="-4.9989318521683403E-2"/>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color theme="1"/>
        <name val="Arial"/>
        <family val="2"/>
        <scheme val="none"/>
      </font>
      <fill>
        <patternFill patternType="solid">
          <bgColor theme="0" tint="-4.9989318521683403E-2"/>
        </patternFill>
      </fill>
      <alignment horizontal="left" vertical="center" textRotation="0" wrapText="0" indent="0" justifyLastLine="0" shrinkToFit="0" readingOrder="0"/>
    </dxf>
    <dxf>
      <border>
        <bottom style="thin">
          <color rgb="FF000000"/>
        </bottom>
      </border>
    </dxf>
    <dxf>
      <font>
        <b/>
        <strike val="0"/>
        <outline val="0"/>
        <shadow val="0"/>
        <u val="none"/>
        <vertAlign val="baseline"/>
        <sz val="10"/>
        <color theme="4" tint="-0.499984740745262"/>
        <name val="Arial"/>
        <family val="2"/>
        <scheme val="none"/>
      </font>
      <fill>
        <patternFill patternType="solid">
          <bgColor theme="0"/>
        </patternFill>
      </fill>
      <border diagonalUp="0" diagonalDown="0" outline="0">
        <left style="thin">
          <color indexed="64"/>
        </left>
        <right style="thin">
          <color indexed="64"/>
        </right>
        <top/>
        <bottom/>
      </border>
    </dxf>
    <dxf>
      <font>
        <strike val="0"/>
        <outline val="0"/>
        <shadow val="0"/>
        <u val="none"/>
        <vertAlign val="baseline"/>
        <sz val="10"/>
        <color theme="1"/>
        <name val="Arial"/>
        <family val="2"/>
        <scheme val="none"/>
      </font>
      <fill>
        <patternFill patternType="solid">
          <bgColor theme="0" tint="-4.9989318521683403E-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theme="1"/>
        <name val="Arial"/>
        <family val="2"/>
        <scheme val="none"/>
      </font>
      <fill>
        <patternFill patternType="solid">
          <bgColor theme="0" tint="-4.9989318521683403E-2"/>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color theme="1"/>
        <name val="Arial"/>
        <family val="2"/>
        <scheme val="none"/>
      </font>
      <fill>
        <patternFill patternType="solid">
          <bgColor theme="0" tint="-4.9989318521683403E-2"/>
        </patternFill>
      </fill>
      <alignment horizontal="left" vertical="center" textRotation="0" wrapText="0" indent="0" justifyLastLine="0" shrinkToFit="0" readingOrder="0"/>
    </dxf>
    <dxf>
      <border>
        <bottom style="thin">
          <color rgb="FF000000"/>
        </bottom>
      </border>
    </dxf>
    <dxf>
      <font>
        <b/>
        <strike val="0"/>
        <outline val="0"/>
        <shadow val="0"/>
        <u val="none"/>
        <vertAlign val="baseline"/>
        <sz val="10"/>
        <color theme="4" tint="-0.499984740745262"/>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color theme="7"/>
      </font>
    </dxf>
    <dxf>
      <font>
        <strike val="0"/>
        <outline val="0"/>
        <shadow val="0"/>
        <u val="none"/>
        <vertAlign val="baseline"/>
        <sz val="10"/>
        <color theme="1"/>
        <name val="Arial"/>
        <family val="2"/>
        <scheme val="none"/>
      </font>
      <numFmt numFmtId="165" formatCode="&quot;$&quot;#,##0.00"/>
      <fill>
        <patternFill patternType="solid">
          <bgColor theme="0" tint="-4.9989318521683403E-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theme="1"/>
        <name val="Arial"/>
        <family val="2"/>
        <scheme val="none"/>
      </font>
      <numFmt numFmtId="166" formatCode="m/d/yyyy"/>
      <fill>
        <patternFill patternType="solid">
          <bgColor theme="0" tint="-4.9989318521683403E-2"/>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color theme="1"/>
        <name val="Arial"/>
        <family val="2"/>
        <scheme val="none"/>
      </font>
      <fill>
        <patternFill patternType="solid">
          <bgColor theme="0" tint="-4.9989318521683403E-2"/>
        </patternFill>
      </fill>
      <alignment horizontal="left" vertical="center" textRotation="0" wrapText="0" indent="0" justifyLastLine="0" shrinkToFit="0" readingOrder="0"/>
    </dxf>
    <dxf>
      <border>
        <bottom style="thin">
          <color rgb="FF000000"/>
        </bottom>
      </border>
    </dxf>
    <dxf>
      <font>
        <b/>
        <strike val="0"/>
        <outline val="0"/>
        <shadow val="0"/>
        <u val="none"/>
        <vertAlign val="baseline"/>
        <sz val="10"/>
        <color theme="8" tint="-0.249977111117893"/>
        <name val="Arial"/>
        <family val="2"/>
        <scheme val="none"/>
      </font>
      <fill>
        <patternFill patternType="solid">
          <fgColor indexed="64"/>
          <bgColor theme="0"/>
        </patternFill>
      </fill>
      <border diagonalUp="0" diagonalDown="0" outline="0">
        <left style="thin">
          <color indexed="64"/>
        </left>
        <right style="thin">
          <color indexed="64"/>
        </right>
        <top/>
        <bottom/>
      </border>
    </dxf>
    <dxf>
      <font>
        <strike val="0"/>
        <outline val="0"/>
        <shadow val="0"/>
        <u val="none"/>
        <vertAlign val="baseline"/>
        <sz val="10"/>
        <color theme="1"/>
        <name val="Arial"/>
        <family val="2"/>
        <scheme val="none"/>
      </font>
      <numFmt numFmtId="165" formatCode="&quot;$&quot;#,##0.00"/>
      <fill>
        <patternFill patternType="solid">
          <fgColor indexed="64"/>
          <bgColor theme="0" tint="-4.9989318521683403E-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theme="1"/>
        <name val="Arial"/>
        <family val="2"/>
        <scheme val="none"/>
      </font>
      <numFmt numFmtId="166" formatCode="m/d/yyyy"/>
      <fill>
        <patternFill patternType="solid">
          <bgColor theme="0" tint="-4.9989318521683403E-2"/>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Arial"/>
        <family val="2"/>
        <scheme val="none"/>
      </font>
      <fill>
        <patternFill patternType="solid">
          <bgColor theme="0" tint="-4.9989318521683403E-2"/>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color theme="1"/>
        <name val="Arial"/>
        <family val="2"/>
        <scheme val="none"/>
      </font>
      <fill>
        <patternFill patternType="solid">
          <bgColor theme="0" tint="-4.9989318521683403E-2"/>
        </patternFill>
      </fill>
      <alignment horizontal="left" vertical="center" textRotation="0" wrapText="0" indent="0" justifyLastLine="0" shrinkToFit="0" readingOrder="0"/>
    </dxf>
    <dxf>
      <border>
        <bottom style="thin">
          <color rgb="FF000000"/>
        </bottom>
      </border>
    </dxf>
    <dxf>
      <font>
        <b/>
        <strike val="0"/>
        <outline val="0"/>
        <shadow val="0"/>
        <u val="none"/>
        <vertAlign val="baseline"/>
        <sz val="10"/>
        <color theme="8" tint="-0.249977111117893"/>
        <name val="Arial"/>
        <family val="2"/>
        <scheme val="none"/>
      </font>
      <fill>
        <patternFill patternType="solid">
          <bgColor theme="0"/>
        </patternFill>
      </fill>
      <border diagonalUp="0" diagonalDown="0" outline="0">
        <left style="thin">
          <color indexed="64"/>
        </left>
        <right style="thin">
          <color indexed="64"/>
        </right>
        <top/>
        <bottom/>
      </border>
    </dxf>
    <dxf>
      <font>
        <strike val="0"/>
        <outline val="0"/>
        <shadow val="0"/>
        <u val="none"/>
        <vertAlign val="baseline"/>
        <sz val="10"/>
        <color theme="1"/>
        <name val="Arial"/>
        <family val="2"/>
        <scheme val="none"/>
      </font>
      <fill>
        <patternFill patternType="solid">
          <bgColor theme="0" tint="-4.9989318521683403E-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theme="1"/>
        <name val="Arial"/>
        <family val="2"/>
        <scheme val="none"/>
      </font>
      <fill>
        <patternFill patternType="solid">
          <bgColor theme="0" tint="-4.9989318521683403E-2"/>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color theme="1"/>
        <name val="Arial"/>
        <family val="2"/>
        <scheme val="none"/>
      </font>
      <fill>
        <patternFill patternType="solid">
          <bgColor theme="0" tint="-4.9989318521683403E-2"/>
        </patternFill>
      </fill>
      <alignment horizontal="left" vertical="center" textRotation="0" wrapText="0" indent="0" justifyLastLine="0" shrinkToFit="0" readingOrder="0"/>
    </dxf>
    <dxf>
      <border>
        <bottom style="thin">
          <color rgb="FF000000"/>
        </bottom>
      </border>
    </dxf>
    <dxf>
      <font>
        <b/>
        <strike val="0"/>
        <outline val="0"/>
        <shadow val="0"/>
        <u val="none"/>
        <vertAlign val="baseline"/>
        <sz val="10"/>
        <color theme="8" tint="-0.249977111117893"/>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color theme="7"/>
      </font>
    </dxf>
    <dxf>
      <font>
        <strike val="0"/>
        <outline val="0"/>
        <shadow val="0"/>
        <u val="none"/>
        <vertAlign val="baseline"/>
        <sz val="10"/>
        <color theme="1"/>
        <name val="Arial"/>
        <family val="2"/>
        <scheme val="none"/>
      </font>
      <numFmt numFmtId="165" formatCode="&quot;$&quot;#,##0.00"/>
      <fill>
        <patternFill patternType="solid">
          <bgColor theme="0" tint="-4.9989318521683403E-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theme="1"/>
        <name val="Arial"/>
        <family val="2"/>
        <scheme val="none"/>
      </font>
      <numFmt numFmtId="166" formatCode="m/d/yyyy"/>
      <fill>
        <patternFill patternType="solid">
          <bgColor theme="0" tint="-4.9989318521683403E-2"/>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color theme="1"/>
        <name val="Arial"/>
        <family val="2"/>
        <scheme val="none"/>
      </font>
      <fill>
        <patternFill patternType="solid">
          <bgColor theme="0" tint="-4.9989318521683403E-2"/>
        </patternFill>
      </fill>
      <alignment horizontal="left" vertical="center" textRotation="0" wrapText="0" indent="0" justifyLastLine="0" shrinkToFit="0" readingOrder="0"/>
    </dxf>
    <dxf>
      <border>
        <bottom style="thin">
          <color rgb="FF000000"/>
        </bottom>
      </border>
    </dxf>
    <dxf>
      <font>
        <b/>
        <strike val="0"/>
        <outline val="0"/>
        <shadow val="0"/>
        <u val="none"/>
        <vertAlign val="baseline"/>
        <sz val="10"/>
        <color theme="4" tint="-0.499984740745262"/>
        <name val="Arial"/>
        <family val="2"/>
        <scheme val="none"/>
      </font>
      <fill>
        <patternFill patternType="solid">
          <fgColor indexed="64"/>
          <bgColor theme="0"/>
        </patternFill>
      </fill>
      <border diagonalUp="0" diagonalDown="0" outline="0">
        <left style="thin">
          <color indexed="64"/>
        </left>
        <right style="thin">
          <color indexed="64"/>
        </right>
        <top/>
        <bottom/>
      </border>
    </dxf>
    <dxf>
      <font>
        <strike val="0"/>
        <outline val="0"/>
        <shadow val="0"/>
        <u val="none"/>
        <vertAlign val="baseline"/>
        <sz val="10"/>
        <color theme="1"/>
        <name val="Arial"/>
        <family val="2"/>
        <scheme val="none"/>
      </font>
      <numFmt numFmtId="165" formatCode="&quot;$&quot;#,##0.00"/>
      <fill>
        <patternFill patternType="solid">
          <fgColor indexed="64"/>
          <bgColor theme="0" tint="-4.9989318521683403E-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theme="1"/>
        <name val="Arial"/>
        <family val="2"/>
        <scheme val="none"/>
      </font>
      <numFmt numFmtId="166" formatCode="m/d/yyyy"/>
      <fill>
        <patternFill patternType="solid">
          <bgColor theme="0" tint="-4.9989318521683403E-2"/>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Arial"/>
        <family val="2"/>
        <scheme val="none"/>
      </font>
      <fill>
        <patternFill patternType="solid">
          <bgColor theme="0" tint="-4.9989318521683403E-2"/>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color theme="1"/>
        <name val="Arial"/>
        <family val="2"/>
        <scheme val="none"/>
      </font>
      <fill>
        <patternFill patternType="solid">
          <bgColor theme="0" tint="-4.9989318521683403E-2"/>
        </patternFill>
      </fill>
      <alignment horizontal="left" vertical="center" textRotation="0" wrapText="0" indent="0" justifyLastLine="0" shrinkToFit="0" readingOrder="0"/>
    </dxf>
    <dxf>
      <border>
        <bottom style="thin">
          <color rgb="FF000000"/>
        </bottom>
      </border>
    </dxf>
    <dxf>
      <font>
        <b/>
        <strike val="0"/>
        <outline val="0"/>
        <shadow val="0"/>
        <u val="none"/>
        <vertAlign val="baseline"/>
        <sz val="10"/>
        <color theme="4" tint="-0.499984740745262"/>
        <name val="Arial"/>
        <family val="2"/>
        <scheme val="none"/>
      </font>
      <fill>
        <patternFill patternType="solid">
          <bgColor theme="0"/>
        </patternFill>
      </fill>
      <border diagonalUp="0" diagonalDown="0" outline="0">
        <left style="thin">
          <color indexed="64"/>
        </left>
        <right style="thin">
          <color indexed="64"/>
        </right>
        <top/>
        <bottom/>
      </border>
    </dxf>
    <dxf>
      <font>
        <strike val="0"/>
        <outline val="0"/>
        <shadow val="0"/>
        <u val="none"/>
        <vertAlign val="baseline"/>
        <sz val="10"/>
        <color theme="1"/>
        <name val="Arial"/>
        <family val="2"/>
        <scheme val="none"/>
      </font>
      <fill>
        <patternFill patternType="solid">
          <bgColor theme="0" tint="-4.9989318521683403E-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theme="1"/>
        <name val="Arial"/>
        <family val="2"/>
        <scheme val="none"/>
      </font>
      <fill>
        <patternFill patternType="solid">
          <bgColor theme="0" tint="-4.9989318521683403E-2"/>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color theme="1"/>
        <name val="Arial"/>
        <family val="2"/>
        <scheme val="none"/>
      </font>
      <fill>
        <patternFill patternType="solid">
          <bgColor theme="0" tint="-4.9989318521683403E-2"/>
        </patternFill>
      </fill>
      <alignment horizontal="left" vertical="center" textRotation="0" wrapText="0" indent="0" justifyLastLine="0" shrinkToFit="0" readingOrder="0"/>
    </dxf>
    <dxf>
      <border>
        <bottom style="thin">
          <color rgb="FF000000"/>
        </bottom>
      </border>
    </dxf>
    <dxf>
      <font>
        <b/>
        <strike val="0"/>
        <outline val="0"/>
        <shadow val="0"/>
        <u val="none"/>
        <vertAlign val="baseline"/>
        <sz val="10"/>
        <color theme="4" tint="-0.499984740745262"/>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color theme="7"/>
      </font>
    </dxf>
    <dxf>
      <font>
        <strike val="0"/>
        <outline val="0"/>
        <shadow val="0"/>
        <u val="none"/>
        <vertAlign val="baseline"/>
        <sz val="10"/>
        <color theme="1"/>
        <name val="Arial"/>
        <family val="2"/>
        <scheme val="none"/>
      </font>
      <numFmt numFmtId="165" formatCode="&quot;$&quot;#,##0.00"/>
      <fill>
        <patternFill patternType="solid">
          <bgColor theme="0" tint="-4.9989318521683403E-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theme="1"/>
        <name val="Arial"/>
        <family val="2"/>
        <scheme val="none"/>
      </font>
      <numFmt numFmtId="166" formatCode="m/d/yyyy"/>
      <fill>
        <patternFill patternType="solid">
          <bgColor theme="0" tint="-4.9989318521683403E-2"/>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color theme="1"/>
        <name val="Arial"/>
        <family val="2"/>
        <scheme val="none"/>
      </font>
      <fill>
        <patternFill patternType="solid">
          <bgColor theme="0" tint="-4.9989318521683403E-2"/>
        </patternFill>
      </fill>
      <alignment horizontal="left" vertical="center" textRotation="0" wrapText="0" indent="0" justifyLastLine="0" shrinkToFit="0" readingOrder="0"/>
    </dxf>
    <dxf>
      <border>
        <bottom style="thin">
          <color rgb="FF000000"/>
        </bottom>
      </border>
    </dxf>
    <dxf>
      <font>
        <b/>
        <strike val="0"/>
        <outline val="0"/>
        <shadow val="0"/>
        <u val="none"/>
        <vertAlign val="baseline"/>
        <sz val="10"/>
        <color theme="8" tint="-0.249977111117893"/>
        <name val="Arial"/>
        <family val="2"/>
        <scheme val="none"/>
      </font>
      <fill>
        <patternFill patternType="solid">
          <fgColor indexed="64"/>
          <bgColor theme="0"/>
        </patternFill>
      </fill>
      <border diagonalUp="0" diagonalDown="0" outline="0">
        <left style="thin">
          <color indexed="64"/>
        </left>
        <right style="thin">
          <color indexed="64"/>
        </right>
        <top/>
        <bottom/>
      </border>
    </dxf>
    <dxf>
      <font>
        <strike val="0"/>
        <outline val="0"/>
        <shadow val="0"/>
        <u val="none"/>
        <vertAlign val="baseline"/>
        <sz val="10"/>
        <color theme="1"/>
        <name val="Arial"/>
        <family val="2"/>
        <scheme val="none"/>
      </font>
      <numFmt numFmtId="165" formatCode="&quot;$&quot;#,##0.00"/>
      <fill>
        <patternFill patternType="solid">
          <fgColor indexed="64"/>
          <bgColor theme="0" tint="-4.9989318521683403E-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theme="1"/>
        <name val="Arial"/>
        <family val="2"/>
        <scheme val="none"/>
      </font>
      <numFmt numFmtId="166" formatCode="m/d/yyyy"/>
      <fill>
        <patternFill patternType="solid">
          <bgColor theme="0" tint="-4.9989318521683403E-2"/>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Arial"/>
        <family val="2"/>
        <scheme val="none"/>
      </font>
      <fill>
        <patternFill patternType="solid">
          <bgColor theme="0" tint="-4.9989318521683403E-2"/>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color theme="1"/>
        <name val="Arial"/>
        <family val="2"/>
        <scheme val="none"/>
      </font>
      <fill>
        <patternFill patternType="solid">
          <bgColor theme="0" tint="-4.9989318521683403E-2"/>
        </patternFill>
      </fill>
      <alignment horizontal="left" vertical="center" textRotation="0" wrapText="0" indent="0" justifyLastLine="0" shrinkToFit="0" readingOrder="0"/>
    </dxf>
    <dxf>
      <border>
        <bottom style="thin">
          <color rgb="FF000000"/>
        </bottom>
      </border>
    </dxf>
    <dxf>
      <font>
        <b/>
        <strike val="0"/>
        <outline val="0"/>
        <shadow val="0"/>
        <u val="none"/>
        <vertAlign val="baseline"/>
        <sz val="10"/>
        <color theme="8" tint="-0.249977111117893"/>
        <name val="Arial"/>
        <family val="2"/>
        <scheme val="none"/>
      </font>
      <fill>
        <patternFill patternType="solid">
          <bgColor theme="0"/>
        </patternFill>
      </fill>
      <border diagonalUp="0" diagonalDown="0" outline="0">
        <left style="thin">
          <color indexed="64"/>
        </left>
        <right style="thin">
          <color indexed="64"/>
        </right>
        <top/>
        <bottom/>
      </border>
    </dxf>
    <dxf>
      <font>
        <strike val="0"/>
        <outline val="0"/>
        <shadow val="0"/>
        <u val="none"/>
        <vertAlign val="baseline"/>
        <sz val="10"/>
        <color theme="1"/>
        <name val="Arial"/>
        <family val="2"/>
        <scheme val="none"/>
      </font>
      <fill>
        <patternFill patternType="solid">
          <bgColor theme="0" tint="-4.9989318521683403E-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theme="1"/>
        <name val="Arial"/>
        <family val="2"/>
        <scheme val="none"/>
      </font>
      <fill>
        <patternFill patternType="solid">
          <bgColor theme="0" tint="-4.9989318521683403E-2"/>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color theme="1"/>
        <name val="Arial"/>
        <family val="2"/>
        <scheme val="none"/>
      </font>
      <fill>
        <patternFill patternType="solid">
          <bgColor theme="0" tint="-4.9989318521683403E-2"/>
        </patternFill>
      </fill>
      <alignment horizontal="left" vertical="center" textRotation="0" wrapText="0" indent="0" justifyLastLine="0" shrinkToFit="0" readingOrder="0"/>
    </dxf>
    <dxf>
      <border>
        <bottom style="thin">
          <color rgb="FF000000"/>
        </bottom>
      </border>
    </dxf>
    <dxf>
      <font>
        <b/>
        <strike val="0"/>
        <outline val="0"/>
        <shadow val="0"/>
        <u val="none"/>
        <vertAlign val="baseline"/>
        <sz val="10"/>
        <color theme="8" tint="-0.249977111117893"/>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color theme="7"/>
      </font>
    </dxf>
    <dxf>
      <font>
        <strike val="0"/>
        <outline val="0"/>
        <shadow val="0"/>
        <u val="none"/>
        <vertAlign val="baseline"/>
        <sz val="10"/>
        <color theme="1"/>
        <name val="Arial"/>
        <family val="2"/>
        <scheme val="none"/>
      </font>
      <numFmt numFmtId="165" formatCode="&quot;$&quot;#,##0.00"/>
      <fill>
        <patternFill patternType="solid">
          <bgColor theme="0" tint="-4.9989318521683403E-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theme="1"/>
        <name val="Arial"/>
        <family val="2"/>
        <scheme val="none"/>
      </font>
      <numFmt numFmtId="166" formatCode="m/d/yyyy"/>
      <fill>
        <patternFill patternType="solid">
          <bgColor theme="0" tint="-4.9989318521683403E-2"/>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color theme="1"/>
        <name val="Arial"/>
        <family val="2"/>
        <scheme val="none"/>
      </font>
      <fill>
        <patternFill patternType="solid">
          <bgColor theme="0" tint="-4.9989318521683403E-2"/>
        </patternFill>
      </fill>
      <alignment horizontal="left" vertical="center" textRotation="0" wrapText="0" indent="0" justifyLastLine="0" shrinkToFit="0" readingOrder="0"/>
    </dxf>
    <dxf>
      <border>
        <bottom style="thin">
          <color rgb="FF000000"/>
        </bottom>
      </border>
    </dxf>
    <dxf>
      <font>
        <b/>
        <strike val="0"/>
        <outline val="0"/>
        <shadow val="0"/>
        <u val="none"/>
        <vertAlign val="baseline"/>
        <sz val="10"/>
        <color theme="4" tint="-0.499984740745262"/>
        <name val="Arial"/>
        <family val="2"/>
        <scheme val="none"/>
      </font>
      <fill>
        <patternFill patternType="solid">
          <fgColor indexed="64"/>
          <bgColor theme="0"/>
        </patternFill>
      </fill>
      <border diagonalUp="0" diagonalDown="0" outline="0">
        <left style="thin">
          <color indexed="64"/>
        </left>
        <right style="thin">
          <color indexed="64"/>
        </right>
        <top/>
        <bottom/>
      </border>
    </dxf>
    <dxf>
      <font>
        <strike val="0"/>
        <outline val="0"/>
        <shadow val="0"/>
        <u val="none"/>
        <vertAlign val="baseline"/>
        <sz val="10"/>
        <color theme="1"/>
        <name val="Arial"/>
        <family val="2"/>
        <scheme val="none"/>
      </font>
      <numFmt numFmtId="165" formatCode="&quot;$&quot;#,##0.00"/>
      <fill>
        <patternFill patternType="solid">
          <fgColor indexed="64"/>
          <bgColor theme="0" tint="-4.9989318521683403E-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theme="1"/>
        <name val="Arial"/>
        <family val="2"/>
        <scheme val="none"/>
      </font>
      <numFmt numFmtId="166" formatCode="m/d/yyyy"/>
      <fill>
        <patternFill patternType="solid">
          <bgColor theme="0" tint="-4.9989318521683403E-2"/>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Arial"/>
        <family val="2"/>
        <scheme val="none"/>
      </font>
      <fill>
        <patternFill patternType="solid">
          <bgColor theme="0" tint="-4.9989318521683403E-2"/>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color theme="1"/>
        <name val="Arial"/>
        <family val="2"/>
        <scheme val="none"/>
      </font>
      <fill>
        <patternFill patternType="solid">
          <bgColor theme="0" tint="-4.9989318521683403E-2"/>
        </patternFill>
      </fill>
      <alignment horizontal="left" vertical="center" textRotation="0" wrapText="0" indent="0" justifyLastLine="0" shrinkToFit="0" readingOrder="0"/>
    </dxf>
    <dxf>
      <border>
        <bottom style="thin">
          <color rgb="FF000000"/>
        </bottom>
      </border>
    </dxf>
    <dxf>
      <font>
        <b/>
        <strike val="0"/>
        <outline val="0"/>
        <shadow val="0"/>
        <u val="none"/>
        <vertAlign val="baseline"/>
        <sz val="10"/>
        <color theme="4" tint="-0.499984740745262"/>
        <name val="Arial"/>
        <family val="2"/>
        <scheme val="none"/>
      </font>
      <fill>
        <patternFill patternType="solid">
          <bgColor theme="0"/>
        </patternFill>
      </fill>
      <border diagonalUp="0" diagonalDown="0" outline="0">
        <left style="thin">
          <color indexed="64"/>
        </left>
        <right style="thin">
          <color indexed="64"/>
        </right>
        <top/>
        <bottom/>
      </border>
    </dxf>
    <dxf>
      <font>
        <strike val="0"/>
        <outline val="0"/>
        <shadow val="0"/>
        <u val="none"/>
        <vertAlign val="baseline"/>
        <sz val="10"/>
        <color theme="1"/>
        <name val="Arial"/>
        <family val="2"/>
        <scheme val="none"/>
      </font>
      <fill>
        <patternFill patternType="solid">
          <bgColor theme="0" tint="-4.9989318521683403E-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theme="1"/>
        <name val="Arial"/>
        <family val="2"/>
        <scheme val="none"/>
      </font>
      <fill>
        <patternFill patternType="solid">
          <bgColor theme="0" tint="-4.9989318521683403E-2"/>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color theme="1"/>
        <name val="Arial"/>
        <family val="2"/>
        <scheme val="none"/>
      </font>
      <fill>
        <patternFill patternType="solid">
          <bgColor theme="0" tint="-4.9989318521683403E-2"/>
        </patternFill>
      </fill>
      <alignment horizontal="left" vertical="center" textRotation="0" wrapText="0" indent="0" justifyLastLine="0" shrinkToFit="0" readingOrder="0"/>
    </dxf>
    <dxf>
      <border>
        <bottom style="thin">
          <color rgb="FF000000"/>
        </bottom>
      </border>
    </dxf>
    <dxf>
      <font>
        <b/>
        <strike val="0"/>
        <outline val="0"/>
        <shadow val="0"/>
        <u val="none"/>
        <vertAlign val="baseline"/>
        <sz val="10"/>
        <color theme="4" tint="-0.499984740745262"/>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color theme="7"/>
      </font>
    </dxf>
    <dxf>
      <font>
        <strike val="0"/>
        <outline val="0"/>
        <shadow val="0"/>
        <u val="none"/>
        <vertAlign val="baseline"/>
        <sz val="10"/>
        <color theme="1"/>
        <name val="Arial"/>
        <family val="2"/>
        <scheme val="none"/>
      </font>
      <numFmt numFmtId="165" formatCode="&quot;$&quot;#,##0.00"/>
      <fill>
        <patternFill patternType="solid">
          <bgColor theme="0" tint="-4.9989318521683403E-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theme="1"/>
        <name val="Arial"/>
        <family val="2"/>
        <scheme val="none"/>
      </font>
      <numFmt numFmtId="166" formatCode="m/d/yyyy"/>
      <fill>
        <patternFill patternType="solid">
          <bgColor theme="0" tint="-4.9989318521683403E-2"/>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color theme="1"/>
        <name val="Arial"/>
        <family val="2"/>
        <scheme val="none"/>
      </font>
      <fill>
        <patternFill patternType="solid">
          <bgColor theme="0" tint="-4.9989318521683403E-2"/>
        </patternFill>
      </fill>
      <alignment horizontal="left" vertical="center" textRotation="0" wrapText="0" indent="0" justifyLastLine="0" shrinkToFit="0" readingOrder="0"/>
    </dxf>
    <dxf>
      <border>
        <bottom style="thin">
          <color rgb="FF000000"/>
        </bottom>
      </border>
    </dxf>
    <dxf>
      <font>
        <b/>
        <strike val="0"/>
        <outline val="0"/>
        <shadow val="0"/>
        <u val="none"/>
        <vertAlign val="baseline"/>
        <sz val="10"/>
        <color theme="8" tint="-0.249977111117893"/>
        <name val="Arial"/>
        <family val="2"/>
        <scheme val="none"/>
      </font>
      <fill>
        <patternFill patternType="solid">
          <fgColor indexed="64"/>
          <bgColor theme="0"/>
        </patternFill>
      </fill>
      <border diagonalUp="0" diagonalDown="0" outline="0">
        <left style="thin">
          <color indexed="64"/>
        </left>
        <right style="thin">
          <color indexed="64"/>
        </right>
        <top/>
        <bottom/>
      </border>
    </dxf>
    <dxf>
      <font>
        <strike val="0"/>
        <outline val="0"/>
        <shadow val="0"/>
        <u val="none"/>
        <vertAlign val="baseline"/>
        <sz val="10"/>
        <color theme="1"/>
        <name val="Arial"/>
        <family val="2"/>
        <scheme val="none"/>
      </font>
      <numFmt numFmtId="165" formatCode="&quot;$&quot;#,##0.00"/>
      <fill>
        <patternFill patternType="solid">
          <fgColor indexed="64"/>
          <bgColor theme="0" tint="-4.9989318521683403E-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theme="1"/>
        <name val="Arial"/>
        <family val="2"/>
        <scheme val="none"/>
      </font>
      <numFmt numFmtId="166" formatCode="m/d/yyyy"/>
      <fill>
        <patternFill patternType="solid">
          <bgColor theme="0" tint="-4.9989318521683403E-2"/>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Arial"/>
        <family val="2"/>
        <scheme val="none"/>
      </font>
      <fill>
        <patternFill patternType="solid">
          <bgColor theme="0" tint="-4.9989318521683403E-2"/>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color theme="1"/>
        <name val="Arial"/>
        <family val="2"/>
        <scheme val="none"/>
      </font>
      <fill>
        <patternFill patternType="solid">
          <bgColor theme="0" tint="-4.9989318521683403E-2"/>
        </patternFill>
      </fill>
      <alignment horizontal="left" vertical="center" textRotation="0" wrapText="0" indent="0" justifyLastLine="0" shrinkToFit="0" readingOrder="0"/>
    </dxf>
    <dxf>
      <border>
        <bottom style="thin">
          <color rgb="FF000000"/>
        </bottom>
      </border>
    </dxf>
    <dxf>
      <font>
        <b/>
        <strike val="0"/>
        <outline val="0"/>
        <shadow val="0"/>
        <u val="none"/>
        <vertAlign val="baseline"/>
        <sz val="10"/>
        <color theme="8" tint="-0.249977111117893"/>
        <name val="Arial"/>
        <family val="2"/>
        <scheme val="none"/>
      </font>
      <fill>
        <patternFill patternType="solid">
          <bgColor theme="0"/>
        </patternFill>
      </fill>
      <border diagonalUp="0" diagonalDown="0" outline="0">
        <left style="thin">
          <color indexed="64"/>
        </left>
        <right style="thin">
          <color indexed="64"/>
        </right>
        <top/>
        <bottom/>
      </border>
    </dxf>
    <dxf>
      <font>
        <strike val="0"/>
        <outline val="0"/>
        <shadow val="0"/>
        <u val="none"/>
        <vertAlign val="baseline"/>
        <sz val="10"/>
        <color theme="1"/>
        <name val="Arial"/>
        <family val="2"/>
        <scheme val="none"/>
      </font>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theme="1"/>
        <name val="Arial"/>
        <family val="2"/>
        <scheme val="none"/>
      </font>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color theme="1"/>
        <name val="Arial"/>
        <family val="2"/>
        <scheme val="none"/>
      </font>
      <alignment horizontal="left" vertical="center" textRotation="0" wrapText="0" indent="0" justifyLastLine="0" shrinkToFit="0" readingOrder="0"/>
    </dxf>
    <dxf>
      <border>
        <bottom style="thin">
          <color rgb="FF000000"/>
        </bottom>
      </border>
    </dxf>
    <dxf>
      <font>
        <b/>
        <strike val="0"/>
        <outline val="0"/>
        <shadow val="0"/>
        <u val="none"/>
        <vertAlign val="baseline"/>
        <sz val="10"/>
        <color theme="8" tint="-0.249977111117893"/>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color theme="7"/>
      </font>
    </dxf>
    <dxf>
      <font>
        <strike val="0"/>
        <outline val="0"/>
        <shadow val="0"/>
        <u val="none"/>
        <vertAlign val="baseline"/>
        <sz val="10"/>
        <color theme="1"/>
        <name val="Arial"/>
        <family val="2"/>
        <scheme val="none"/>
      </font>
      <numFmt numFmtId="165" formatCode="&quot;$&quot;#,##0.00"/>
      <fill>
        <patternFill patternType="solid">
          <fgColor indexed="64"/>
          <bgColor theme="0" tint="-4.9989318521683403E-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theme="1"/>
        <name val="Arial"/>
        <family val="2"/>
        <scheme val="none"/>
      </font>
      <numFmt numFmtId="166" formatCode="m/d/yyyy"/>
      <fill>
        <patternFill patternType="solid">
          <fgColor indexed="64"/>
          <bgColor theme="0" tint="-4.9989318521683403E-2"/>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color theme="1"/>
        <name val="Arial"/>
        <family val="2"/>
        <scheme val="none"/>
      </font>
      <fill>
        <patternFill patternType="solid">
          <fgColor indexed="64"/>
          <bgColor theme="0" tint="-4.9989318521683403E-2"/>
        </patternFill>
      </fill>
      <alignment horizontal="left" vertical="center" textRotation="0" wrapText="0" indent="0" justifyLastLine="0" shrinkToFit="0" readingOrder="0"/>
    </dxf>
    <dxf>
      <border>
        <bottom style="thin">
          <color rgb="FF000000"/>
        </bottom>
      </border>
    </dxf>
    <dxf>
      <font>
        <b/>
        <strike val="0"/>
        <outline val="0"/>
        <shadow val="0"/>
        <u val="none"/>
        <vertAlign val="baseline"/>
        <sz val="10"/>
        <color theme="4" tint="-0.499984740745262"/>
        <name val="Arial"/>
        <family val="2"/>
        <scheme val="none"/>
      </font>
      <fill>
        <patternFill patternType="solid">
          <fgColor indexed="64"/>
          <bgColor theme="0"/>
        </patternFill>
      </fill>
      <border diagonalUp="0" diagonalDown="0" outline="0">
        <left style="thin">
          <color indexed="64"/>
        </left>
        <right style="thin">
          <color indexed="64"/>
        </right>
        <top/>
        <bottom/>
      </border>
    </dxf>
    <dxf>
      <font>
        <strike val="0"/>
        <outline val="0"/>
        <shadow val="0"/>
        <u val="none"/>
        <vertAlign val="baseline"/>
        <sz val="10"/>
        <color theme="1"/>
        <name val="Arial"/>
        <family val="2"/>
        <scheme val="none"/>
      </font>
      <numFmt numFmtId="165" formatCode="&quot;$&quot;#,##0.00"/>
      <fill>
        <patternFill patternType="solid">
          <fgColor indexed="64"/>
          <bgColor theme="0" tint="-4.9989318521683403E-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theme="1"/>
        <name val="Arial"/>
        <family val="2"/>
        <scheme val="none"/>
      </font>
      <numFmt numFmtId="166" formatCode="m/d/yyyy"/>
      <fill>
        <patternFill patternType="solid">
          <bgColor theme="0" tint="-4.9989318521683403E-2"/>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Arial"/>
        <family val="2"/>
        <scheme val="none"/>
      </font>
      <fill>
        <patternFill patternType="solid">
          <bgColor theme="0" tint="-4.9989318521683403E-2"/>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color theme="1"/>
        <name val="Arial"/>
        <family val="2"/>
        <scheme val="none"/>
      </font>
      <fill>
        <patternFill patternType="solid">
          <bgColor theme="0" tint="-4.9989318521683403E-2"/>
        </patternFill>
      </fill>
      <alignment horizontal="left" vertical="center" textRotation="0" wrapText="0" indent="0" justifyLastLine="0" shrinkToFit="0" readingOrder="0"/>
    </dxf>
    <dxf>
      <border>
        <bottom style="thin">
          <color rgb="FF000000"/>
        </bottom>
      </border>
    </dxf>
    <dxf>
      <font>
        <b/>
        <strike val="0"/>
        <outline val="0"/>
        <shadow val="0"/>
        <u val="none"/>
        <vertAlign val="baseline"/>
        <sz val="10"/>
        <color theme="4" tint="-0.499984740745262"/>
        <name val="Arial"/>
        <family val="2"/>
        <scheme val="none"/>
      </font>
      <fill>
        <patternFill patternType="solid">
          <bgColor theme="0"/>
        </patternFill>
      </fill>
      <border diagonalUp="0" diagonalDown="0" outline="0">
        <left style="thin">
          <color indexed="64"/>
        </left>
        <right style="thin">
          <color indexed="64"/>
        </right>
        <top/>
        <bottom/>
      </border>
    </dxf>
    <dxf>
      <font>
        <strike val="0"/>
        <outline val="0"/>
        <shadow val="0"/>
        <u val="none"/>
        <vertAlign val="baseline"/>
        <sz val="10"/>
        <color theme="1"/>
        <name val="Arial"/>
        <family val="2"/>
        <scheme val="none"/>
      </font>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theme="1"/>
        <name val="Arial"/>
        <family val="2"/>
        <scheme val="none"/>
      </font>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color theme="1"/>
        <name val="Arial"/>
        <family val="2"/>
        <scheme val="none"/>
      </font>
      <alignment horizontal="left" vertical="center" textRotation="0" wrapText="0" indent="0" justifyLastLine="0" shrinkToFit="0" readingOrder="0"/>
    </dxf>
    <dxf>
      <border>
        <bottom style="thin">
          <color rgb="FF000000"/>
        </bottom>
      </border>
    </dxf>
    <dxf>
      <font>
        <b/>
        <strike val="0"/>
        <outline val="0"/>
        <shadow val="0"/>
        <u val="none"/>
        <vertAlign val="baseline"/>
        <sz val="10"/>
        <color theme="4" tint="-0.499984740745262"/>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color theme="7"/>
      </font>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top style="thin">
          <color indexed="64"/>
        </top>
        <bottom/>
      </border>
    </dxf>
    <dxf>
      <font>
        <strike val="0"/>
        <outline val="0"/>
        <shadow val="0"/>
        <u val="none"/>
        <vertAlign val="baseline"/>
        <sz val="10"/>
        <color theme="1"/>
        <name val="Arial"/>
        <family val="2"/>
        <scheme val="none"/>
      </font>
      <numFmt numFmtId="165" formatCode="&quot;$&quot;#,##0.00"/>
      <fill>
        <patternFill patternType="solid">
          <fgColor indexed="64"/>
          <bgColor theme="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Arial"/>
        <family val="2"/>
        <scheme val="none"/>
      </font>
      <numFmt numFmtId="166" formatCode="m/d/yyyy"/>
      <fill>
        <patternFill patternType="solid">
          <fgColor indexed="64"/>
          <bgColor theme="0"/>
        </patternFill>
      </fill>
      <alignment horizontal="left" vertical="center" textRotation="0" wrapText="0" indent="0" justifyLastLine="0" shrinkToFit="0" readingOrder="0"/>
      <border diagonalUp="0" diagonalDown="0" outline="0">
        <left/>
        <right style="thin">
          <color indexed="64"/>
        </right>
        <top style="thin">
          <color indexed="64"/>
        </top>
        <bottom/>
      </border>
    </dxf>
    <dxf>
      <font>
        <strike val="0"/>
        <outline val="0"/>
        <shadow val="0"/>
        <u val="none"/>
        <vertAlign val="baseline"/>
        <sz val="10"/>
        <color theme="1"/>
        <name val="Arial"/>
        <family val="2"/>
        <scheme val="none"/>
      </font>
      <numFmt numFmtId="19" formatCode="d/mm/yy"/>
      <fill>
        <patternFill patternType="solid">
          <fgColor theme="2" tint="-9.9948118533890809E-2"/>
          <bgColor theme="2"/>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fill>
        <patternFill patternType="solid">
          <fgColor indexed="64"/>
          <bgColor theme="0"/>
        </patternFill>
      </fill>
    </dxf>
    <dxf>
      <border diagonalUp="0" diagonalDown="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fill>
        <patternFill patternType="solid">
          <fgColor indexed="64"/>
          <bgColor theme="2"/>
        </patternFill>
      </fill>
      <alignment horizontal="left" vertical="center" textRotation="0" wrapText="0" indent="0" justifyLastLine="0" shrinkToFit="0" readingOrder="0"/>
    </dxf>
    <dxf>
      <border>
        <bottom style="thin">
          <color indexed="64"/>
        </bottom>
      </border>
    </dxf>
    <dxf>
      <font>
        <b/>
        <strike val="0"/>
        <outline val="0"/>
        <shadow val="0"/>
        <u val="none"/>
        <vertAlign val="baseline"/>
        <sz val="10"/>
        <color theme="8" tint="-0.249977111117893"/>
        <name val="Arial"/>
        <family val="2"/>
        <scheme val="none"/>
      </font>
      <fill>
        <patternFill patternType="solid">
          <fgColor indexed="64"/>
          <bgColor theme="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top style="thin">
          <color indexed="64"/>
        </top>
        <bottom/>
      </border>
    </dxf>
    <dxf>
      <font>
        <strike val="0"/>
        <outline val="0"/>
        <shadow val="0"/>
        <u val="none"/>
        <vertAlign val="baseline"/>
        <sz val="10"/>
        <color theme="1"/>
        <name val="Arial"/>
        <family val="2"/>
        <scheme val="none"/>
      </font>
      <numFmt numFmtId="165" formatCode="&quot;$&quot;#,##0.00"/>
      <fill>
        <patternFill patternType="solid">
          <fgColor indexed="64"/>
          <bgColor theme="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Arial"/>
        <family val="2"/>
        <scheme val="none"/>
      </font>
      <numFmt numFmtId="166"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0"/>
        <color theme="1"/>
        <name val="Arial"/>
        <family val="2"/>
        <scheme val="none"/>
      </font>
      <numFmt numFmtId="166" formatCode="m/d/yyyy"/>
      <fill>
        <patternFill patternType="solid">
          <bgColor theme="2"/>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right style="thin">
          <color indexed="64"/>
        </right>
        <top style="thin">
          <color indexed="64"/>
        </top>
        <bottom/>
      </border>
    </dxf>
    <dxf>
      <font>
        <strike val="0"/>
        <outline val="0"/>
        <shadow val="0"/>
        <u val="none"/>
        <vertAlign val="baseline"/>
        <sz val="10"/>
        <color theme="1"/>
        <name val="Arial"/>
        <family val="2"/>
        <scheme val="none"/>
      </font>
      <fill>
        <patternFill patternType="solid">
          <bgColor theme="2"/>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fill>
        <patternFill patternType="solid">
          <fgColor indexed="64"/>
          <bgColor theme="0"/>
        </patternFill>
      </fill>
    </dxf>
    <dxf>
      <border diagonalUp="0" diagonalDown="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fill>
        <patternFill patternType="solid">
          <bgColor theme="2"/>
        </patternFill>
      </fill>
      <alignment horizontal="left" vertical="center" textRotation="0" wrapText="0" indent="0" justifyLastLine="0" shrinkToFit="0" readingOrder="0"/>
    </dxf>
    <dxf>
      <border>
        <bottom style="thin">
          <color indexed="64"/>
        </bottom>
      </border>
    </dxf>
    <dxf>
      <font>
        <b/>
        <strike val="0"/>
        <outline val="0"/>
        <shadow val="0"/>
        <u val="none"/>
        <vertAlign val="baseline"/>
        <sz val="10"/>
        <color theme="8" tint="-0.249977111117893"/>
        <name val="Arial"/>
        <family val="2"/>
        <scheme val="none"/>
      </font>
      <fill>
        <patternFill patternType="solid">
          <bgColor theme="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theme="1"/>
        <name val="Arial"/>
        <family val="2"/>
        <scheme val="none"/>
      </font>
      <fill>
        <patternFill patternType="solid">
          <fgColor indexed="64"/>
          <bgColor theme="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right style="thin">
          <color indexed="64"/>
        </right>
        <top style="thin">
          <color indexed="64"/>
        </top>
        <bottom/>
      </border>
    </dxf>
    <dxf>
      <font>
        <strike val="0"/>
        <outline val="0"/>
        <shadow val="0"/>
        <u val="none"/>
        <vertAlign val="baseline"/>
        <sz val="10"/>
        <color theme="1"/>
        <name val="Arial"/>
        <family val="2"/>
        <scheme val="none"/>
      </font>
      <fill>
        <patternFill patternType="solid">
          <fgColor indexed="64"/>
          <bgColor theme="2"/>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fill>
        <patternFill patternType="solid">
          <fgColor indexed="64"/>
          <bgColor theme="0"/>
        </patternFill>
      </fill>
    </dxf>
    <dxf>
      <border diagonalUp="0" diagonalDown="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fill>
        <patternFill patternType="solid">
          <fgColor indexed="64"/>
          <bgColor theme="2"/>
        </patternFill>
      </fill>
      <alignment horizontal="left" vertical="center" textRotation="0" wrapText="0" indent="0" justifyLastLine="0" shrinkToFit="0" readingOrder="0"/>
    </dxf>
    <dxf>
      <border>
        <bottom style="thin">
          <color indexed="64"/>
        </bottom>
      </border>
    </dxf>
    <dxf>
      <font>
        <b/>
        <strike val="0"/>
        <outline val="0"/>
        <shadow val="0"/>
        <u val="none"/>
        <vertAlign val="baseline"/>
        <sz val="10"/>
        <color theme="8" tint="-0.249977111117893"/>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color theme="7"/>
      </font>
    </dxf>
    <dxf>
      <font>
        <b val="0"/>
        <i val="0"/>
        <color theme="3" tint="0.24994659260841701"/>
      </font>
      <fill>
        <patternFill>
          <bgColor theme="2" tint="-9.9948118533890809E-2"/>
        </patternFill>
      </fill>
      <border>
        <top style="double">
          <color theme="3" tint="9.9948118533890809E-2"/>
        </top>
      </border>
    </dxf>
    <dxf>
      <font>
        <b val="0"/>
        <i val="0"/>
        <color theme="4"/>
      </font>
      <fill>
        <patternFill patternType="solid">
          <fgColor theme="1"/>
          <bgColor theme="2" tint="-9.9948118533890809E-2"/>
        </patternFill>
      </fill>
      <border diagonalUp="0" diagonalDown="0">
        <left/>
        <right/>
        <top/>
        <bottom style="thin">
          <color theme="2" tint="-0.24994659260841701"/>
        </bottom>
        <vertical/>
        <horizontal/>
      </border>
    </dxf>
    <dxf>
      <font>
        <b val="0"/>
        <i val="0"/>
        <color theme="3" tint="0.24994659260841701"/>
      </font>
      <fill>
        <patternFill>
          <bgColor theme="2" tint="-9.9948118533890809E-2"/>
        </patternFill>
      </fill>
      <border diagonalUp="0" diagonalDown="0">
        <left/>
        <right/>
        <top/>
        <bottom/>
        <vertical/>
        <horizontal style="thin">
          <color theme="2" tint="-0.24994659260841701"/>
        </horizontal>
      </border>
    </dxf>
  </dxfs>
  <tableStyles count="1" defaultTableStyle="TableStyleMedium2" defaultPivotStyle="PivotStyleLight16">
    <tableStyle name="Personal budget table" pivot="0" count="3" xr9:uid="{00000000-0011-0000-FFFF-FFFF00000000}">
      <tableStyleElement type="wholeTable" dxfId="288"/>
      <tableStyleElement type="headerRow" dxfId="287"/>
      <tableStyleElement type="totalRow" dxfId="28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2266738599338138E-2"/>
          <c:y val="0.35908826430850443"/>
          <c:w val="0.77479386099288527"/>
          <c:h val="0.64091170605289205"/>
        </c:manualLayout>
      </c:layout>
      <c:doughnutChart>
        <c:varyColors val="1"/>
        <c:dLbls>
          <c:showLegendKey val="0"/>
          <c:showVal val="1"/>
          <c:showCatName val="0"/>
          <c:showSerName val="0"/>
          <c:showPercent val="0"/>
          <c:showBubbleSize val="0"/>
          <c:showLeaderLines val="0"/>
        </c:dLbls>
        <c:firstSliceAng val="0"/>
        <c:holeSize val="75"/>
      </c:doughnutChart>
      <c:spPr>
        <a:noFill/>
        <a:ln>
          <a:noFill/>
        </a:ln>
        <a:effectLst/>
      </c:spPr>
    </c:plotArea>
    <c:plotVisOnly val="1"/>
    <c:dispBlanksAs val="gap"/>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349955885043119"/>
          <c:y val="4.1568151832956132E-2"/>
          <c:w val="0.67371022743361519"/>
          <c:h val="0.78521554440591468"/>
        </c:manualLayout>
      </c:layout>
      <c:barChart>
        <c:barDir val="col"/>
        <c:grouping val="clustered"/>
        <c:varyColors val="0"/>
        <c:ser>
          <c:idx val="0"/>
          <c:order val="0"/>
          <c:tx>
            <c:v>Income</c:v>
          </c:tx>
          <c:spPr>
            <a:solidFill>
              <a:schemeClr val="accent6"/>
            </a:solidFill>
            <a:ln>
              <a:noFill/>
            </a:ln>
            <a:effectLst/>
          </c:spPr>
          <c:invertIfNegative val="0"/>
          <c:cat>
            <c:strLit>
              <c:ptCount val="1"/>
              <c:pt idx="0">
                <c:v> </c:v>
              </c:pt>
            </c:strLit>
          </c:cat>
          <c:val>
            <c:numRef>
              <c:f>SEPTIEM!$G$6</c:f>
              <c:numCache>
                <c:formatCode>"$"#,##0</c:formatCode>
                <c:ptCount val="1"/>
                <c:pt idx="0">
                  <c:v>0</c:v>
                </c:pt>
              </c:numCache>
            </c:numRef>
          </c:val>
          <c:extLst>
            <c:ext xmlns:c16="http://schemas.microsoft.com/office/drawing/2014/chart" uri="{C3380CC4-5D6E-409C-BE32-E72D297353CC}">
              <c16:uniqueId val="{00000000-1CB0-CD43-9B8E-81EEB87B6D88}"/>
            </c:ext>
          </c:extLst>
        </c:ser>
        <c:ser>
          <c:idx val="1"/>
          <c:order val="1"/>
          <c:tx>
            <c:v>Expenses</c:v>
          </c:tx>
          <c:spPr>
            <a:solidFill>
              <a:schemeClr val="accent5"/>
            </a:solidFill>
            <a:ln>
              <a:noFill/>
            </a:ln>
            <a:effectLst/>
          </c:spPr>
          <c:invertIfNegative val="0"/>
          <c:cat>
            <c:strLit>
              <c:ptCount val="1"/>
              <c:pt idx="0">
                <c:v> </c:v>
              </c:pt>
            </c:strLit>
          </c:cat>
          <c:val>
            <c:numRef>
              <c:f>SEPTIEM!$G$9</c:f>
              <c:numCache>
                <c:formatCode>"$"#,##0</c:formatCode>
                <c:ptCount val="1"/>
                <c:pt idx="0">
                  <c:v>0</c:v>
                </c:pt>
              </c:numCache>
            </c:numRef>
          </c:val>
          <c:extLst>
            <c:ext xmlns:c16="http://schemas.microsoft.com/office/drawing/2014/chart" uri="{C3380CC4-5D6E-409C-BE32-E72D297353CC}">
              <c16:uniqueId val="{00000001-1CB0-CD43-9B8E-81EEB87B6D88}"/>
            </c:ext>
          </c:extLst>
        </c:ser>
        <c:dLbls>
          <c:showLegendKey val="0"/>
          <c:showVal val="0"/>
          <c:showCatName val="0"/>
          <c:showSerName val="0"/>
          <c:showPercent val="0"/>
          <c:showBubbleSize val="0"/>
        </c:dLbls>
        <c:gapWidth val="35"/>
        <c:axId val="274295816"/>
        <c:axId val="274296208"/>
      </c:barChart>
      <c:catAx>
        <c:axId val="274295816"/>
        <c:scaling>
          <c:orientation val="minMax"/>
        </c:scaling>
        <c:delete val="0"/>
        <c:axPos val="b"/>
        <c:numFmt formatCode="General" sourceLinked="1"/>
        <c:majorTickMark val="none"/>
        <c:minorTickMark val="none"/>
        <c:tickLblPos val="nextTo"/>
        <c:spPr>
          <a:noFill/>
          <a:ln w="9525" cap="flat" cmpd="sng" algn="ctr">
            <a:solidFill>
              <a:schemeClr val="bg2">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4296208"/>
        <c:crosses val="autoZero"/>
        <c:auto val="1"/>
        <c:lblAlgn val="ctr"/>
        <c:lblOffset val="100"/>
        <c:noMultiLvlLbl val="0"/>
      </c:catAx>
      <c:valAx>
        <c:axId val="274296208"/>
        <c:scaling>
          <c:orientation val="minMax"/>
        </c:scaling>
        <c:delete val="0"/>
        <c:axPos val="l"/>
        <c:numFmt formatCode="&quot;$&quot;#,##0" sourceLinked="1"/>
        <c:majorTickMark val="out"/>
        <c:minorTickMark val="none"/>
        <c:tickLblPos val="nextTo"/>
        <c:spPr>
          <a:noFill/>
          <a:ln>
            <a:solidFill>
              <a:schemeClr val="bg2">
                <a:lumMod val="75000"/>
              </a:schemeClr>
            </a:solidFill>
          </a:ln>
          <a:effectLst/>
        </c:spPr>
        <c:txPr>
          <a:bodyPr rot="-60000000" spcFirstLastPara="1" vertOverflow="ellipsis" vert="horz" wrap="square" anchor="ctr" anchorCtr="1"/>
          <a:lstStyle/>
          <a:p>
            <a:pPr>
              <a:defRPr sz="1000" b="0" i="0" u="none" strike="noStrike" kern="1200" baseline="0">
                <a:solidFill>
                  <a:schemeClr val="tx2">
                    <a:lumMod val="75000"/>
                    <a:lumOff val="25000"/>
                  </a:schemeClr>
                </a:solidFill>
                <a:latin typeface="+mn-lt"/>
                <a:ea typeface="+mn-ea"/>
                <a:cs typeface="+mn-cs"/>
              </a:defRPr>
            </a:pPr>
            <a:endParaRPr lang="es-CO"/>
          </a:p>
        </c:txPr>
        <c:crossAx val="274295816"/>
        <c:crosses val="autoZero"/>
        <c:crossBetween val="between"/>
      </c:valAx>
      <c:spPr>
        <a:noFill/>
        <a:ln>
          <a:noFill/>
        </a:ln>
        <a:effectLst/>
      </c:spPr>
    </c:plotArea>
    <c:plotVisOnly val="1"/>
    <c:dispBlanksAs val="gap"/>
    <c:showDLblsOverMax val="0"/>
  </c:chart>
  <c:spPr>
    <a:solidFill>
      <a:schemeClr val="bg2">
        <a:lumMod val="90000"/>
      </a:schemeClr>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349955885043119"/>
          <c:y val="4.1568151832956132E-2"/>
          <c:w val="0.67371022743361519"/>
          <c:h val="0.78521554440591468"/>
        </c:manualLayout>
      </c:layout>
      <c:barChart>
        <c:barDir val="col"/>
        <c:grouping val="clustered"/>
        <c:varyColors val="0"/>
        <c:ser>
          <c:idx val="0"/>
          <c:order val="0"/>
          <c:tx>
            <c:v>Income</c:v>
          </c:tx>
          <c:spPr>
            <a:solidFill>
              <a:schemeClr val="accent1"/>
            </a:solidFill>
            <a:ln>
              <a:noFill/>
            </a:ln>
            <a:effectLst/>
          </c:spPr>
          <c:invertIfNegative val="0"/>
          <c:cat>
            <c:strLit>
              <c:ptCount val="1"/>
              <c:pt idx="0">
                <c:v> </c:v>
              </c:pt>
            </c:strLit>
          </c:cat>
          <c:val>
            <c:numRef>
              <c:f>OCTUBRE!$G$6</c:f>
              <c:numCache>
                <c:formatCode>"$"#,##0</c:formatCode>
                <c:ptCount val="1"/>
                <c:pt idx="0">
                  <c:v>0</c:v>
                </c:pt>
              </c:numCache>
            </c:numRef>
          </c:val>
          <c:extLst>
            <c:ext xmlns:c16="http://schemas.microsoft.com/office/drawing/2014/chart" uri="{C3380CC4-5D6E-409C-BE32-E72D297353CC}">
              <c16:uniqueId val="{00000000-9695-5944-8AF4-6D4DC7367F04}"/>
            </c:ext>
          </c:extLst>
        </c:ser>
        <c:ser>
          <c:idx val="1"/>
          <c:order val="1"/>
          <c:tx>
            <c:v>Expenses</c:v>
          </c:tx>
          <c:spPr>
            <a:solidFill>
              <a:schemeClr val="accent3"/>
            </a:solidFill>
            <a:ln>
              <a:noFill/>
            </a:ln>
            <a:effectLst/>
          </c:spPr>
          <c:invertIfNegative val="0"/>
          <c:cat>
            <c:strLit>
              <c:ptCount val="1"/>
              <c:pt idx="0">
                <c:v> </c:v>
              </c:pt>
            </c:strLit>
          </c:cat>
          <c:val>
            <c:numRef>
              <c:f>OCTUBRE!$G$9</c:f>
              <c:numCache>
                <c:formatCode>"$"#,##0</c:formatCode>
                <c:ptCount val="1"/>
                <c:pt idx="0">
                  <c:v>0</c:v>
                </c:pt>
              </c:numCache>
            </c:numRef>
          </c:val>
          <c:extLst>
            <c:ext xmlns:c16="http://schemas.microsoft.com/office/drawing/2014/chart" uri="{C3380CC4-5D6E-409C-BE32-E72D297353CC}">
              <c16:uniqueId val="{00000001-9695-5944-8AF4-6D4DC7367F04}"/>
            </c:ext>
          </c:extLst>
        </c:ser>
        <c:dLbls>
          <c:showLegendKey val="0"/>
          <c:showVal val="0"/>
          <c:showCatName val="0"/>
          <c:showSerName val="0"/>
          <c:showPercent val="0"/>
          <c:showBubbleSize val="0"/>
        </c:dLbls>
        <c:gapWidth val="35"/>
        <c:axId val="274295816"/>
        <c:axId val="274296208"/>
      </c:barChart>
      <c:catAx>
        <c:axId val="274295816"/>
        <c:scaling>
          <c:orientation val="minMax"/>
        </c:scaling>
        <c:delete val="0"/>
        <c:axPos val="b"/>
        <c:numFmt formatCode="General" sourceLinked="1"/>
        <c:majorTickMark val="none"/>
        <c:minorTickMark val="none"/>
        <c:tickLblPos val="nextTo"/>
        <c:spPr>
          <a:noFill/>
          <a:ln w="9525" cap="flat" cmpd="sng" algn="ctr">
            <a:solidFill>
              <a:schemeClr val="bg2">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4296208"/>
        <c:crosses val="autoZero"/>
        <c:auto val="1"/>
        <c:lblAlgn val="ctr"/>
        <c:lblOffset val="100"/>
        <c:noMultiLvlLbl val="0"/>
      </c:catAx>
      <c:valAx>
        <c:axId val="274296208"/>
        <c:scaling>
          <c:orientation val="minMax"/>
        </c:scaling>
        <c:delete val="0"/>
        <c:axPos val="l"/>
        <c:numFmt formatCode="&quot;$&quot;#,##0" sourceLinked="1"/>
        <c:majorTickMark val="out"/>
        <c:minorTickMark val="none"/>
        <c:tickLblPos val="nextTo"/>
        <c:spPr>
          <a:noFill/>
          <a:ln>
            <a:solidFill>
              <a:schemeClr val="bg2">
                <a:lumMod val="75000"/>
              </a:schemeClr>
            </a:solidFill>
          </a:ln>
          <a:effectLst/>
        </c:spPr>
        <c:txPr>
          <a:bodyPr rot="-60000000" spcFirstLastPara="1" vertOverflow="ellipsis" vert="horz" wrap="square" anchor="ctr" anchorCtr="1"/>
          <a:lstStyle/>
          <a:p>
            <a:pPr>
              <a:defRPr sz="1000" b="0" i="0" u="none" strike="noStrike" kern="1200" baseline="0">
                <a:solidFill>
                  <a:schemeClr val="tx2">
                    <a:lumMod val="75000"/>
                    <a:lumOff val="25000"/>
                  </a:schemeClr>
                </a:solidFill>
                <a:latin typeface="+mn-lt"/>
                <a:ea typeface="+mn-ea"/>
                <a:cs typeface="+mn-cs"/>
              </a:defRPr>
            </a:pPr>
            <a:endParaRPr lang="es-CO"/>
          </a:p>
        </c:txPr>
        <c:crossAx val="274295816"/>
        <c:crosses val="autoZero"/>
        <c:crossBetween val="between"/>
      </c:valAx>
      <c:spPr>
        <a:noFill/>
        <a:ln>
          <a:noFill/>
        </a:ln>
        <a:effectLst/>
      </c:spPr>
    </c:plotArea>
    <c:plotVisOnly val="1"/>
    <c:dispBlanksAs val="gap"/>
    <c:showDLblsOverMax val="0"/>
  </c:chart>
  <c:spPr>
    <a:solidFill>
      <a:schemeClr val="bg2">
        <a:lumMod val="90000"/>
      </a:schemeClr>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349955885043119"/>
          <c:y val="4.1568151832956132E-2"/>
          <c:w val="0.67371022743361519"/>
          <c:h val="0.78521554440591468"/>
        </c:manualLayout>
      </c:layout>
      <c:barChart>
        <c:barDir val="col"/>
        <c:grouping val="clustered"/>
        <c:varyColors val="0"/>
        <c:ser>
          <c:idx val="0"/>
          <c:order val="0"/>
          <c:tx>
            <c:v>Income</c:v>
          </c:tx>
          <c:spPr>
            <a:solidFill>
              <a:schemeClr val="accent6"/>
            </a:solidFill>
            <a:ln>
              <a:noFill/>
            </a:ln>
            <a:effectLst/>
          </c:spPr>
          <c:invertIfNegative val="0"/>
          <c:cat>
            <c:strLit>
              <c:ptCount val="1"/>
              <c:pt idx="0">
                <c:v> </c:v>
              </c:pt>
            </c:strLit>
          </c:cat>
          <c:val>
            <c:numRef>
              <c:f>NOVIEMBRE!$G$6</c:f>
              <c:numCache>
                <c:formatCode>"$"#,##0</c:formatCode>
                <c:ptCount val="1"/>
                <c:pt idx="0">
                  <c:v>0</c:v>
                </c:pt>
              </c:numCache>
            </c:numRef>
          </c:val>
          <c:extLst>
            <c:ext xmlns:c16="http://schemas.microsoft.com/office/drawing/2014/chart" uri="{C3380CC4-5D6E-409C-BE32-E72D297353CC}">
              <c16:uniqueId val="{00000000-D4D0-8C48-872F-4CB4B0286DF0}"/>
            </c:ext>
          </c:extLst>
        </c:ser>
        <c:ser>
          <c:idx val="1"/>
          <c:order val="1"/>
          <c:tx>
            <c:v>Expenses</c:v>
          </c:tx>
          <c:spPr>
            <a:solidFill>
              <a:schemeClr val="accent5"/>
            </a:solidFill>
            <a:ln>
              <a:noFill/>
            </a:ln>
            <a:effectLst/>
          </c:spPr>
          <c:invertIfNegative val="0"/>
          <c:cat>
            <c:strLit>
              <c:ptCount val="1"/>
              <c:pt idx="0">
                <c:v> </c:v>
              </c:pt>
            </c:strLit>
          </c:cat>
          <c:val>
            <c:numRef>
              <c:f>NOVIEMBRE!$G$9</c:f>
              <c:numCache>
                <c:formatCode>"$"#,##0</c:formatCode>
                <c:ptCount val="1"/>
                <c:pt idx="0">
                  <c:v>0</c:v>
                </c:pt>
              </c:numCache>
            </c:numRef>
          </c:val>
          <c:extLst>
            <c:ext xmlns:c16="http://schemas.microsoft.com/office/drawing/2014/chart" uri="{C3380CC4-5D6E-409C-BE32-E72D297353CC}">
              <c16:uniqueId val="{00000001-D4D0-8C48-872F-4CB4B0286DF0}"/>
            </c:ext>
          </c:extLst>
        </c:ser>
        <c:dLbls>
          <c:showLegendKey val="0"/>
          <c:showVal val="0"/>
          <c:showCatName val="0"/>
          <c:showSerName val="0"/>
          <c:showPercent val="0"/>
          <c:showBubbleSize val="0"/>
        </c:dLbls>
        <c:gapWidth val="35"/>
        <c:axId val="274295816"/>
        <c:axId val="274296208"/>
      </c:barChart>
      <c:catAx>
        <c:axId val="274295816"/>
        <c:scaling>
          <c:orientation val="minMax"/>
        </c:scaling>
        <c:delete val="0"/>
        <c:axPos val="b"/>
        <c:numFmt formatCode="General" sourceLinked="1"/>
        <c:majorTickMark val="none"/>
        <c:minorTickMark val="none"/>
        <c:tickLblPos val="nextTo"/>
        <c:spPr>
          <a:noFill/>
          <a:ln w="9525" cap="flat" cmpd="sng" algn="ctr">
            <a:solidFill>
              <a:schemeClr val="bg2">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4296208"/>
        <c:crosses val="autoZero"/>
        <c:auto val="1"/>
        <c:lblAlgn val="ctr"/>
        <c:lblOffset val="100"/>
        <c:noMultiLvlLbl val="0"/>
      </c:catAx>
      <c:valAx>
        <c:axId val="274296208"/>
        <c:scaling>
          <c:orientation val="minMax"/>
        </c:scaling>
        <c:delete val="0"/>
        <c:axPos val="l"/>
        <c:numFmt formatCode="&quot;$&quot;#,##0" sourceLinked="1"/>
        <c:majorTickMark val="out"/>
        <c:minorTickMark val="none"/>
        <c:tickLblPos val="nextTo"/>
        <c:spPr>
          <a:noFill/>
          <a:ln>
            <a:solidFill>
              <a:schemeClr val="bg2">
                <a:lumMod val="75000"/>
              </a:schemeClr>
            </a:solidFill>
          </a:ln>
          <a:effectLst/>
        </c:spPr>
        <c:txPr>
          <a:bodyPr rot="-60000000" spcFirstLastPara="1" vertOverflow="ellipsis" vert="horz" wrap="square" anchor="ctr" anchorCtr="1"/>
          <a:lstStyle/>
          <a:p>
            <a:pPr>
              <a:defRPr sz="1000" b="0" i="0" u="none" strike="noStrike" kern="1200" baseline="0">
                <a:solidFill>
                  <a:schemeClr val="tx2">
                    <a:lumMod val="75000"/>
                    <a:lumOff val="25000"/>
                  </a:schemeClr>
                </a:solidFill>
                <a:latin typeface="+mn-lt"/>
                <a:ea typeface="+mn-ea"/>
                <a:cs typeface="+mn-cs"/>
              </a:defRPr>
            </a:pPr>
            <a:endParaRPr lang="es-CO"/>
          </a:p>
        </c:txPr>
        <c:crossAx val="274295816"/>
        <c:crosses val="autoZero"/>
        <c:crossBetween val="between"/>
      </c:valAx>
      <c:spPr>
        <a:noFill/>
        <a:ln>
          <a:noFill/>
        </a:ln>
        <a:effectLst/>
      </c:spPr>
    </c:plotArea>
    <c:plotVisOnly val="1"/>
    <c:dispBlanksAs val="gap"/>
    <c:showDLblsOverMax val="0"/>
  </c:chart>
  <c:spPr>
    <a:solidFill>
      <a:schemeClr val="bg2">
        <a:lumMod val="90000"/>
      </a:schemeClr>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2266738599338138E-2"/>
          <c:y val="0.35908826430850443"/>
          <c:w val="0.77479386099288527"/>
          <c:h val="0.64091170605289205"/>
        </c:manualLayout>
      </c:layout>
      <c:doughnutChart>
        <c:varyColors val="1"/>
        <c:dLbls>
          <c:showLegendKey val="0"/>
          <c:showVal val="1"/>
          <c:showCatName val="0"/>
          <c:showSerName val="0"/>
          <c:showPercent val="0"/>
          <c:showBubbleSize val="0"/>
          <c:showLeaderLines val="0"/>
        </c:dLbls>
        <c:firstSliceAng val="0"/>
        <c:holeSize val="75"/>
      </c:doughnutChart>
      <c:spPr>
        <a:noFill/>
        <a:ln>
          <a:noFill/>
        </a:ln>
        <a:effectLst/>
      </c:spPr>
    </c:plotArea>
    <c:plotVisOnly val="1"/>
    <c:dispBlanksAs val="gap"/>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349955885043119"/>
          <c:y val="4.1568151832956132E-2"/>
          <c:w val="0.67371022743361519"/>
          <c:h val="0.78521554440591468"/>
        </c:manualLayout>
      </c:layout>
      <c:barChart>
        <c:barDir val="col"/>
        <c:grouping val="clustered"/>
        <c:varyColors val="0"/>
        <c:ser>
          <c:idx val="0"/>
          <c:order val="0"/>
          <c:tx>
            <c:v>Income</c:v>
          </c:tx>
          <c:spPr>
            <a:solidFill>
              <a:schemeClr val="accent1"/>
            </a:solidFill>
            <a:ln>
              <a:noFill/>
            </a:ln>
            <a:effectLst/>
          </c:spPr>
          <c:invertIfNegative val="0"/>
          <c:cat>
            <c:strLit>
              <c:ptCount val="1"/>
              <c:pt idx="0">
                <c:v> </c:v>
              </c:pt>
            </c:strLit>
          </c:cat>
          <c:val>
            <c:numRef>
              <c:f>DICIEMBRE!$G$6</c:f>
              <c:numCache>
                <c:formatCode>"$"#,##0</c:formatCode>
                <c:ptCount val="1"/>
                <c:pt idx="0">
                  <c:v>0</c:v>
                </c:pt>
              </c:numCache>
            </c:numRef>
          </c:val>
          <c:extLst>
            <c:ext xmlns:c16="http://schemas.microsoft.com/office/drawing/2014/chart" uri="{C3380CC4-5D6E-409C-BE32-E72D297353CC}">
              <c16:uniqueId val="{00000000-2BBD-DD48-BAA0-D63E9EA027B8}"/>
            </c:ext>
          </c:extLst>
        </c:ser>
        <c:ser>
          <c:idx val="1"/>
          <c:order val="1"/>
          <c:tx>
            <c:v>Expenses</c:v>
          </c:tx>
          <c:spPr>
            <a:solidFill>
              <a:schemeClr val="accent3"/>
            </a:solidFill>
            <a:ln>
              <a:noFill/>
            </a:ln>
            <a:effectLst/>
          </c:spPr>
          <c:invertIfNegative val="0"/>
          <c:cat>
            <c:strLit>
              <c:ptCount val="1"/>
              <c:pt idx="0">
                <c:v> </c:v>
              </c:pt>
            </c:strLit>
          </c:cat>
          <c:val>
            <c:numRef>
              <c:f>DICIEMBRE!$G$9</c:f>
              <c:numCache>
                <c:formatCode>"$"#,##0</c:formatCode>
                <c:ptCount val="1"/>
                <c:pt idx="0">
                  <c:v>0</c:v>
                </c:pt>
              </c:numCache>
            </c:numRef>
          </c:val>
          <c:extLst>
            <c:ext xmlns:c16="http://schemas.microsoft.com/office/drawing/2014/chart" uri="{C3380CC4-5D6E-409C-BE32-E72D297353CC}">
              <c16:uniqueId val="{00000001-2BBD-DD48-BAA0-D63E9EA027B8}"/>
            </c:ext>
          </c:extLst>
        </c:ser>
        <c:dLbls>
          <c:showLegendKey val="0"/>
          <c:showVal val="0"/>
          <c:showCatName val="0"/>
          <c:showSerName val="0"/>
          <c:showPercent val="0"/>
          <c:showBubbleSize val="0"/>
        </c:dLbls>
        <c:gapWidth val="35"/>
        <c:axId val="274295816"/>
        <c:axId val="274296208"/>
      </c:barChart>
      <c:catAx>
        <c:axId val="274295816"/>
        <c:scaling>
          <c:orientation val="minMax"/>
        </c:scaling>
        <c:delete val="0"/>
        <c:axPos val="b"/>
        <c:numFmt formatCode="General" sourceLinked="1"/>
        <c:majorTickMark val="none"/>
        <c:minorTickMark val="none"/>
        <c:tickLblPos val="nextTo"/>
        <c:spPr>
          <a:noFill/>
          <a:ln w="9525" cap="flat" cmpd="sng" algn="ctr">
            <a:solidFill>
              <a:schemeClr val="bg2">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4296208"/>
        <c:crosses val="autoZero"/>
        <c:auto val="1"/>
        <c:lblAlgn val="ctr"/>
        <c:lblOffset val="100"/>
        <c:noMultiLvlLbl val="0"/>
      </c:catAx>
      <c:valAx>
        <c:axId val="274296208"/>
        <c:scaling>
          <c:orientation val="minMax"/>
        </c:scaling>
        <c:delete val="0"/>
        <c:axPos val="l"/>
        <c:numFmt formatCode="&quot;$&quot;#,##0" sourceLinked="1"/>
        <c:majorTickMark val="out"/>
        <c:minorTickMark val="none"/>
        <c:tickLblPos val="nextTo"/>
        <c:spPr>
          <a:noFill/>
          <a:ln>
            <a:solidFill>
              <a:schemeClr val="bg2">
                <a:lumMod val="75000"/>
              </a:schemeClr>
            </a:solidFill>
          </a:ln>
          <a:effectLst/>
        </c:spPr>
        <c:txPr>
          <a:bodyPr rot="-60000000" spcFirstLastPara="1" vertOverflow="ellipsis" vert="horz" wrap="square" anchor="ctr" anchorCtr="1"/>
          <a:lstStyle/>
          <a:p>
            <a:pPr>
              <a:defRPr sz="1000" b="0" i="0" u="none" strike="noStrike" kern="1200" baseline="0">
                <a:solidFill>
                  <a:schemeClr val="tx2">
                    <a:lumMod val="75000"/>
                    <a:lumOff val="25000"/>
                  </a:schemeClr>
                </a:solidFill>
                <a:latin typeface="+mn-lt"/>
                <a:ea typeface="+mn-ea"/>
                <a:cs typeface="+mn-cs"/>
              </a:defRPr>
            </a:pPr>
            <a:endParaRPr lang="es-CO"/>
          </a:p>
        </c:txPr>
        <c:crossAx val="274295816"/>
        <c:crosses val="autoZero"/>
        <c:crossBetween val="between"/>
      </c:valAx>
      <c:spPr>
        <a:noFill/>
        <a:ln>
          <a:noFill/>
        </a:ln>
        <a:effectLst/>
      </c:spPr>
    </c:plotArea>
    <c:plotVisOnly val="1"/>
    <c:dispBlanksAs val="gap"/>
    <c:showDLblsOverMax val="0"/>
  </c:chart>
  <c:spPr>
    <a:solidFill>
      <a:schemeClr val="bg2">
        <a:lumMod val="90000"/>
      </a:schemeClr>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349955885043119"/>
          <c:y val="4.1568151832956132E-2"/>
          <c:w val="0.67371022743361519"/>
          <c:h val="0.78521554440591468"/>
        </c:manualLayout>
      </c:layout>
      <c:barChart>
        <c:barDir val="col"/>
        <c:grouping val="clustered"/>
        <c:varyColors val="0"/>
        <c:ser>
          <c:idx val="0"/>
          <c:order val="0"/>
          <c:tx>
            <c:v>Income</c:v>
          </c:tx>
          <c:spPr>
            <a:solidFill>
              <a:schemeClr val="accent6"/>
            </a:solidFill>
            <a:ln>
              <a:noFill/>
            </a:ln>
            <a:effectLst/>
          </c:spPr>
          <c:invertIfNegative val="0"/>
          <c:cat>
            <c:strLit>
              <c:ptCount val="1"/>
              <c:pt idx="0">
                <c:v> </c:v>
              </c:pt>
            </c:strLit>
          </c:cat>
          <c:val>
            <c:numRef>
              <c:f>ENERO!$G$6</c:f>
              <c:numCache>
                <c:formatCode>_("$"* #,##0_);_("$"* \(#,##0\);_("$"* "-"_);_(@_)</c:formatCode>
                <c:ptCount val="1"/>
                <c:pt idx="0">
                  <c:v>1800000</c:v>
                </c:pt>
              </c:numCache>
            </c:numRef>
          </c:val>
          <c:extLst>
            <c:ext xmlns:c16="http://schemas.microsoft.com/office/drawing/2014/chart" uri="{C3380CC4-5D6E-409C-BE32-E72D297353CC}">
              <c16:uniqueId val="{00000000-32D9-4A8D-AD80-74C09DFD73FF}"/>
            </c:ext>
          </c:extLst>
        </c:ser>
        <c:ser>
          <c:idx val="1"/>
          <c:order val="1"/>
          <c:tx>
            <c:v>Expenses</c:v>
          </c:tx>
          <c:spPr>
            <a:solidFill>
              <a:schemeClr val="accent5"/>
            </a:solidFill>
            <a:ln>
              <a:noFill/>
            </a:ln>
            <a:effectLst/>
          </c:spPr>
          <c:invertIfNegative val="0"/>
          <c:cat>
            <c:strLit>
              <c:ptCount val="1"/>
              <c:pt idx="0">
                <c:v> </c:v>
              </c:pt>
            </c:strLit>
          </c:cat>
          <c:val>
            <c:numRef>
              <c:f>ENERO!$G$9</c:f>
              <c:numCache>
                <c:formatCode>_("$"* #,##0_);_("$"* \(#,##0\);_("$"* "-"_);_(@_)</c:formatCode>
                <c:ptCount val="1"/>
                <c:pt idx="0">
                  <c:v>1350000</c:v>
                </c:pt>
              </c:numCache>
            </c:numRef>
          </c:val>
          <c:extLst>
            <c:ext xmlns:c16="http://schemas.microsoft.com/office/drawing/2014/chart" uri="{C3380CC4-5D6E-409C-BE32-E72D297353CC}">
              <c16:uniqueId val="{00000001-32D9-4A8D-AD80-74C09DFD73FF}"/>
            </c:ext>
          </c:extLst>
        </c:ser>
        <c:dLbls>
          <c:showLegendKey val="0"/>
          <c:showVal val="0"/>
          <c:showCatName val="0"/>
          <c:showSerName val="0"/>
          <c:showPercent val="0"/>
          <c:showBubbleSize val="0"/>
        </c:dLbls>
        <c:gapWidth val="35"/>
        <c:axId val="274295816"/>
        <c:axId val="274296208"/>
      </c:barChart>
      <c:catAx>
        <c:axId val="274295816"/>
        <c:scaling>
          <c:orientation val="minMax"/>
        </c:scaling>
        <c:delete val="0"/>
        <c:axPos val="b"/>
        <c:numFmt formatCode="General" sourceLinked="1"/>
        <c:majorTickMark val="none"/>
        <c:minorTickMark val="none"/>
        <c:tickLblPos val="nextTo"/>
        <c:spPr>
          <a:noFill/>
          <a:ln w="9525" cap="flat" cmpd="sng" algn="ctr">
            <a:solidFill>
              <a:schemeClr val="bg2">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4296208"/>
        <c:crosses val="autoZero"/>
        <c:auto val="1"/>
        <c:lblAlgn val="ctr"/>
        <c:lblOffset val="100"/>
        <c:noMultiLvlLbl val="0"/>
      </c:catAx>
      <c:valAx>
        <c:axId val="274296208"/>
        <c:scaling>
          <c:orientation val="minMax"/>
        </c:scaling>
        <c:delete val="0"/>
        <c:axPos val="l"/>
        <c:numFmt formatCode="_(&quot;$&quot;* #,##0_);_(&quot;$&quot;* \(#,##0\);_(&quot;$&quot;* &quot;-&quot;_);_(@_)" sourceLinked="1"/>
        <c:majorTickMark val="out"/>
        <c:minorTickMark val="none"/>
        <c:tickLblPos val="nextTo"/>
        <c:spPr>
          <a:noFill/>
          <a:ln>
            <a:solidFill>
              <a:schemeClr val="bg2">
                <a:lumMod val="75000"/>
              </a:schemeClr>
            </a:solidFill>
          </a:ln>
          <a:effectLst/>
        </c:spPr>
        <c:txPr>
          <a:bodyPr rot="-60000000" spcFirstLastPara="1" vertOverflow="ellipsis" vert="horz" wrap="square" anchor="ctr" anchorCtr="1"/>
          <a:lstStyle/>
          <a:p>
            <a:pPr>
              <a:defRPr sz="1000" b="0" i="0" u="none" strike="noStrike" kern="1200" baseline="0">
                <a:solidFill>
                  <a:schemeClr val="tx2">
                    <a:lumMod val="75000"/>
                    <a:lumOff val="25000"/>
                  </a:schemeClr>
                </a:solidFill>
                <a:latin typeface="+mn-lt"/>
                <a:ea typeface="+mn-ea"/>
                <a:cs typeface="+mn-cs"/>
              </a:defRPr>
            </a:pPr>
            <a:endParaRPr lang="es-CO"/>
          </a:p>
        </c:txPr>
        <c:crossAx val="274295816"/>
        <c:crosses val="autoZero"/>
        <c:crossBetween val="between"/>
      </c:valAx>
      <c:spPr>
        <a:noFill/>
        <a:ln>
          <a:noFill/>
        </a:ln>
        <a:effectLst/>
      </c:spPr>
    </c:plotArea>
    <c:plotVisOnly val="1"/>
    <c:dispBlanksAs val="gap"/>
    <c:showDLblsOverMax val="0"/>
  </c:chart>
  <c:spPr>
    <a:solidFill>
      <a:schemeClr val="bg2">
        <a:lumMod val="90000"/>
      </a:schemeClr>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349955885043119"/>
          <c:y val="4.1568151832956132E-2"/>
          <c:w val="0.67371022743361519"/>
          <c:h val="0.78521554440591468"/>
        </c:manualLayout>
      </c:layout>
      <c:barChart>
        <c:barDir val="col"/>
        <c:grouping val="clustered"/>
        <c:varyColors val="0"/>
        <c:ser>
          <c:idx val="0"/>
          <c:order val="0"/>
          <c:tx>
            <c:v>Income</c:v>
          </c:tx>
          <c:spPr>
            <a:solidFill>
              <a:schemeClr val="accent1"/>
            </a:solidFill>
            <a:ln>
              <a:noFill/>
            </a:ln>
            <a:effectLst/>
          </c:spPr>
          <c:invertIfNegative val="0"/>
          <c:cat>
            <c:strLit>
              <c:ptCount val="1"/>
              <c:pt idx="0">
                <c:v> </c:v>
              </c:pt>
            </c:strLit>
          </c:cat>
          <c:val>
            <c:numRef>
              <c:f>FEBRERO!$G$6</c:f>
              <c:numCache>
                <c:formatCode>"$"#,##0</c:formatCode>
                <c:ptCount val="1"/>
                <c:pt idx="0">
                  <c:v>0</c:v>
                </c:pt>
              </c:numCache>
            </c:numRef>
          </c:val>
          <c:extLst>
            <c:ext xmlns:c16="http://schemas.microsoft.com/office/drawing/2014/chart" uri="{C3380CC4-5D6E-409C-BE32-E72D297353CC}">
              <c16:uniqueId val="{00000000-8DCA-974D-BDB4-580E52314246}"/>
            </c:ext>
          </c:extLst>
        </c:ser>
        <c:ser>
          <c:idx val="1"/>
          <c:order val="1"/>
          <c:tx>
            <c:v>Expenses</c:v>
          </c:tx>
          <c:spPr>
            <a:solidFill>
              <a:schemeClr val="accent3"/>
            </a:solidFill>
            <a:ln>
              <a:noFill/>
            </a:ln>
            <a:effectLst/>
          </c:spPr>
          <c:invertIfNegative val="0"/>
          <c:cat>
            <c:strLit>
              <c:ptCount val="1"/>
              <c:pt idx="0">
                <c:v> </c:v>
              </c:pt>
            </c:strLit>
          </c:cat>
          <c:val>
            <c:numRef>
              <c:f>FEBRERO!$G$9</c:f>
              <c:numCache>
                <c:formatCode>"$"#,##0</c:formatCode>
                <c:ptCount val="1"/>
                <c:pt idx="0">
                  <c:v>0</c:v>
                </c:pt>
              </c:numCache>
            </c:numRef>
          </c:val>
          <c:extLst>
            <c:ext xmlns:c16="http://schemas.microsoft.com/office/drawing/2014/chart" uri="{C3380CC4-5D6E-409C-BE32-E72D297353CC}">
              <c16:uniqueId val="{00000001-8DCA-974D-BDB4-580E52314246}"/>
            </c:ext>
          </c:extLst>
        </c:ser>
        <c:dLbls>
          <c:showLegendKey val="0"/>
          <c:showVal val="0"/>
          <c:showCatName val="0"/>
          <c:showSerName val="0"/>
          <c:showPercent val="0"/>
          <c:showBubbleSize val="0"/>
        </c:dLbls>
        <c:gapWidth val="35"/>
        <c:axId val="274295816"/>
        <c:axId val="274296208"/>
      </c:barChart>
      <c:catAx>
        <c:axId val="274295816"/>
        <c:scaling>
          <c:orientation val="minMax"/>
        </c:scaling>
        <c:delete val="0"/>
        <c:axPos val="b"/>
        <c:numFmt formatCode="General" sourceLinked="1"/>
        <c:majorTickMark val="none"/>
        <c:minorTickMark val="none"/>
        <c:tickLblPos val="nextTo"/>
        <c:spPr>
          <a:noFill/>
          <a:ln w="9525" cap="flat" cmpd="sng" algn="ctr">
            <a:solidFill>
              <a:schemeClr val="bg2">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4296208"/>
        <c:crosses val="autoZero"/>
        <c:auto val="1"/>
        <c:lblAlgn val="ctr"/>
        <c:lblOffset val="100"/>
        <c:noMultiLvlLbl val="0"/>
      </c:catAx>
      <c:valAx>
        <c:axId val="274296208"/>
        <c:scaling>
          <c:orientation val="minMax"/>
        </c:scaling>
        <c:delete val="0"/>
        <c:axPos val="l"/>
        <c:numFmt formatCode="&quot;$&quot;#,##0" sourceLinked="1"/>
        <c:majorTickMark val="out"/>
        <c:minorTickMark val="none"/>
        <c:tickLblPos val="nextTo"/>
        <c:spPr>
          <a:noFill/>
          <a:ln>
            <a:solidFill>
              <a:schemeClr val="bg2">
                <a:lumMod val="75000"/>
              </a:schemeClr>
            </a:solidFill>
          </a:ln>
          <a:effectLst/>
        </c:spPr>
        <c:txPr>
          <a:bodyPr rot="-60000000" spcFirstLastPara="1" vertOverflow="ellipsis" vert="horz" wrap="square" anchor="ctr" anchorCtr="1"/>
          <a:lstStyle/>
          <a:p>
            <a:pPr>
              <a:defRPr sz="1000" b="0" i="0" u="none" strike="noStrike" kern="1200" baseline="0">
                <a:solidFill>
                  <a:schemeClr val="tx2">
                    <a:lumMod val="75000"/>
                    <a:lumOff val="25000"/>
                  </a:schemeClr>
                </a:solidFill>
                <a:latin typeface="+mn-lt"/>
                <a:ea typeface="+mn-ea"/>
                <a:cs typeface="+mn-cs"/>
              </a:defRPr>
            </a:pPr>
            <a:endParaRPr lang="es-CO"/>
          </a:p>
        </c:txPr>
        <c:crossAx val="274295816"/>
        <c:crosses val="autoZero"/>
        <c:crossBetween val="between"/>
      </c:valAx>
      <c:spPr>
        <a:noFill/>
        <a:ln>
          <a:noFill/>
        </a:ln>
        <a:effectLst/>
      </c:spPr>
    </c:plotArea>
    <c:plotVisOnly val="1"/>
    <c:dispBlanksAs val="gap"/>
    <c:showDLblsOverMax val="0"/>
  </c:chart>
  <c:spPr>
    <a:solidFill>
      <a:schemeClr val="bg2">
        <a:lumMod val="90000"/>
      </a:schemeClr>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349955885043119"/>
          <c:y val="4.1568151832956132E-2"/>
          <c:w val="0.67371022743361519"/>
          <c:h val="0.78521554440591468"/>
        </c:manualLayout>
      </c:layout>
      <c:barChart>
        <c:barDir val="col"/>
        <c:grouping val="clustered"/>
        <c:varyColors val="0"/>
        <c:ser>
          <c:idx val="0"/>
          <c:order val="0"/>
          <c:tx>
            <c:v>Income</c:v>
          </c:tx>
          <c:spPr>
            <a:solidFill>
              <a:schemeClr val="accent6"/>
            </a:solidFill>
            <a:ln>
              <a:noFill/>
            </a:ln>
            <a:effectLst/>
          </c:spPr>
          <c:invertIfNegative val="0"/>
          <c:cat>
            <c:strLit>
              <c:ptCount val="1"/>
              <c:pt idx="0">
                <c:v> </c:v>
              </c:pt>
            </c:strLit>
          </c:cat>
          <c:val>
            <c:numRef>
              <c:f>MARZO!$G$6</c:f>
              <c:numCache>
                <c:formatCode>"$"#,##0</c:formatCode>
                <c:ptCount val="1"/>
                <c:pt idx="0">
                  <c:v>0</c:v>
                </c:pt>
              </c:numCache>
            </c:numRef>
          </c:val>
          <c:extLst>
            <c:ext xmlns:c16="http://schemas.microsoft.com/office/drawing/2014/chart" uri="{C3380CC4-5D6E-409C-BE32-E72D297353CC}">
              <c16:uniqueId val="{00000000-4C01-7B45-8B20-AD56A6375CEE}"/>
            </c:ext>
          </c:extLst>
        </c:ser>
        <c:ser>
          <c:idx val="1"/>
          <c:order val="1"/>
          <c:tx>
            <c:v>Expenses</c:v>
          </c:tx>
          <c:spPr>
            <a:solidFill>
              <a:schemeClr val="accent5"/>
            </a:solidFill>
            <a:ln>
              <a:noFill/>
            </a:ln>
            <a:effectLst/>
          </c:spPr>
          <c:invertIfNegative val="0"/>
          <c:cat>
            <c:strLit>
              <c:ptCount val="1"/>
              <c:pt idx="0">
                <c:v> </c:v>
              </c:pt>
            </c:strLit>
          </c:cat>
          <c:val>
            <c:numRef>
              <c:f>MARZO!$G$9</c:f>
              <c:numCache>
                <c:formatCode>"$"#,##0</c:formatCode>
                <c:ptCount val="1"/>
                <c:pt idx="0">
                  <c:v>0</c:v>
                </c:pt>
              </c:numCache>
            </c:numRef>
          </c:val>
          <c:extLst>
            <c:ext xmlns:c16="http://schemas.microsoft.com/office/drawing/2014/chart" uri="{C3380CC4-5D6E-409C-BE32-E72D297353CC}">
              <c16:uniqueId val="{00000001-4C01-7B45-8B20-AD56A6375CEE}"/>
            </c:ext>
          </c:extLst>
        </c:ser>
        <c:dLbls>
          <c:showLegendKey val="0"/>
          <c:showVal val="0"/>
          <c:showCatName val="0"/>
          <c:showSerName val="0"/>
          <c:showPercent val="0"/>
          <c:showBubbleSize val="0"/>
        </c:dLbls>
        <c:gapWidth val="35"/>
        <c:axId val="274295816"/>
        <c:axId val="274296208"/>
      </c:barChart>
      <c:catAx>
        <c:axId val="274295816"/>
        <c:scaling>
          <c:orientation val="minMax"/>
        </c:scaling>
        <c:delete val="0"/>
        <c:axPos val="b"/>
        <c:numFmt formatCode="General" sourceLinked="1"/>
        <c:majorTickMark val="none"/>
        <c:minorTickMark val="none"/>
        <c:tickLblPos val="nextTo"/>
        <c:spPr>
          <a:noFill/>
          <a:ln w="9525" cap="flat" cmpd="sng" algn="ctr">
            <a:solidFill>
              <a:schemeClr val="bg2">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4296208"/>
        <c:crosses val="autoZero"/>
        <c:auto val="1"/>
        <c:lblAlgn val="ctr"/>
        <c:lblOffset val="100"/>
        <c:noMultiLvlLbl val="0"/>
      </c:catAx>
      <c:valAx>
        <c:axId val="274296208"/>
        <c:scaling>
          <c:orientation val="minMax"/>
        </c:scaling>
        <c:delete val="0"/>
        <c:axPos val="l"/>
        <c:numFmt formatCode="&quot;$&quot;#,##0" sourceLinked="1"/>
        <c:majorTickMark val="out"/>
        <c:minorTickMark val="none"/>
        <c:tickLblPos val="nextTo"/>
        <c:spPr>
          <a:noFill/>
          <a:ln>
            <a:solidFill>
              <a:schemeClr val="bg2">
                <a:lumMod val="75000"/>
              </a:schemeClr>
            </a:solidFill>
          </a:ln>
          <a:effectLst/>
        </c:spPr>
        <c:txPr>
          <a:bodyPr rot="-60000000" spcFirstLastPara="1" vertOverflow="ellipsis" vert="horz" wrap="square" anchor="ctr" anchorCtr="1"/>
          <a:lstStyle/>
          <a:p>
            <a:pPr>
              <a:defRPr sz="1000" b="0" i="0" u="none" strike="noStrike" kern="1200" baseline="0">
                <a:solidFill>
                  <a:schemeClr val="tx2">
                    <a:lumMod val="75000"/>
                    <a:lumOff val="25000"/>
                  </a:schemeClr>
                </a:solidFill>
                <a:latin typeface="+mn-lt"/>
                <a:ea typeface="+mn-ea"/>
                <a:cs typeface="+mn-cs"/>
              </a:defRPr>
            </a:pPr>
            <a:endParaRPr lang="es-CO"/>
          </a:p>
        </c:txPr>
        <c:crossAx val="274295816"/>
        <c:crosses val="autoZero"/>
        <c:crossBetween val="between"/>
      </c:valAx>
      <c:spPr>
        <a:noFill/>
        <a:ln>
          <a:noFill/>
        </a:ln>
        <a:effectLst/>
      </c:spPr>
    </c:plotArea>
    <c:plotVisOnly val="1"/>
    <c:dispBlanksAs val="gap"/>
    <c:showDLblsOverMax val="0"/>
  </c:chart>
  <c:spPr>
    <a:solidFill>
      <a:schemeClr val="bg2">
        <a:lumMod val="90000"/>
      </a:schemeClr>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349955885043119"/>
          <c:y val="4.1568151832956132E-2"/>
          <c:w val="0.67371022743361519"/>
          <c:h val="0.78521554440591468"/>
        </c:manualLayout>
      </c:layout>
      <c:barChart>
        <c:barDir val="col"/>
        <c:grouping val="clustered"/>
        <c:varyColors val="0"/>
        <c:ser>
          <c:idx val="0"/>
          <c:order val="0"/>
          <c:tx>
            <c:v>Income</c:v>
          </c:tx>
          <c:spPr>
            <a:solidFill>
              <a:schemeClr val="accent1"/>
            </a:solidFill>
            <a:ln>
              <a:noFill/>
            </a:ln>
            <a:effectLst/>
          </c:spPr>
          <c:invertIfNegative val="0"/>
          <c:cat>
            <c:strLit>
              <c:ptCount val="1"/>
              <c:pt idx="0">
                <c:v> </c:v>
              </c:pt>
            </c:strLit>
          </c:cat>
          <c:val>
            <c:numRef>
              <c:f>ABRIL!$G$6</c:f>
              <c:numCache>
                <c:formatCode>"$"#,##0</c:formatCode>
                <c:ptCount val="1"/>
                <c:pt idx="0">
                  <c:v>0</c:v>
                </c:pt>
              </c:numCache>
            </c:numRef>
          </c:val>
          <c:extLst>
            <c:ext xmlns:c16="http://schemas.microsoft.com/office/drawing/2014/chart" uri="{C3380CC4-5D6E-409C-BE32-E72D297353CC}">
              <c16:uniqueId val="{00000000-AC9F-284D-8584-BDCD58363336}"/>
            </c:ext>
          </c:extLst>
        </c:ser>
        <c:ser>
          <c:idx val="1"/>
          <c:order val="1"/>
          <c:tx>
            <c:v>Expenses</c:v>
          </c:tx>
          <c:spPr>
            <a:solidFill>
              <a:schemeClr val="accent3"/>
            </a:solidFill>
            <a:ln>
              <a:noFill/>
            </a:ln>
            <a:effectLst/>
          </c:spPr>
          <c:invertIfNegative val="0"/>
          <c:cat>
            <c:strLit>
              <c:ptCount val="1"/>
              <c:pt idx="0">
                <c:v> </c:v>
              </c:pt>
            </c:strLit>
          </c:cat>
          <c:val>
            <c:numRef>
              <c:f>ABRIL!$G$9</c:f>
              <c:numCache>
                <c:formatCode>"$"#,##0</c:formatCode>
                <c:ptCount val="1"/>
                <c:pt idx="0">
                  <c:v>0</c:v>
                </c:pt>
              </c:numCache>
            </c:numRef>
          </c:val>
          <c:extLst>
            <c:ext xmlns:c16="http://schemas.microsoft.com/office/drawing/2014/chart" uri="{C3380CC4-5D6E-409C-BE32-E72D297353CC}">
              <c16:uniqueId val="{00000001-AC9F-284D-8584-BDCD58363336}"/>
            </c:ext>
          </c:extLst>
        </c:ser>
        <c:dLbls>
          <c:showLegendKey val="0"/>
          <c:showVal val="0"/>
          <c:showCatName val="0"/>
          <c:showSerName val="0"/>
          <c:showPercent val="0"/>
          <c:showBubbleSize val="0"/>
        </c:dLbls>
        <c:gapWidth val="35"/>
        <c:axId val="274295816"/>
        <c:axId val="274296208"/>
      </c:barChart>
      <c:catAx>
        <c:axId val="274295816"/>
        <c:scaling>
          <c:orientation val="minMax"/>
        </c:scaling>
        <c:delete val="0"/>
        <c:axPos val="b"/>
        <c:numFmt formatCode="General" sourceLinked="1"/>
        <c:majorTickMark val="none"/>
        <c:minorTickMark val="none"/>
        <c:tickLblPos val="nextTo"/>
        <c:spPr>
          <a:noFill/>
          <a:ln w="9525" cap="flat" cmpd="sng" algn="ctr">
            <a:solidFill>
              <a:schemeClr val="bg2">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4296208"/>
        <c:crosses val="autoZero"/>
        <c:auto val="1"/>
        <c:lblAlgn val="ctr"/>
        <c:lblOffset val="100"/>
        <c:noMultiLvlLbl val="0"/>
      </c:catAx>
      <c:valAx>
        <c:axId val="274296208"/>
        <c:scaling>
          <c:orientation val="minMax"/>
        </c:scaling>
        <c:delete val="0"/>
        <c:axPos val="l"/>
        <c:numFmt formatCode="&quot;$&quot;#,##0" sourceLinked="1"/>
        <c:majorTickMark val="out"/>
        <c:minorTickMark val="none"/>
        <c:tickLblPos val="nextTo"/>
        <c:spPr>
          <a:noFill/>
          <a:ln>
            <a:solidFill>
              <a:schemeClr val="bg2">
                <a:lumMod val="75000"/>
              </a:schemeClr>
            </a:solidFill>
          </a:ln>
          <a:effectLst/>
        </c:spPr>
        <c:txPr>
          <a:bodyPr rot="-60000000" spcFirstLastPara="1" vertOverflow="ellipsis" vert="horz" wrap="square" anchor="ctr" anchorCtr="1"/>
          <a:lstStyle/>
          <a:p>
            <a:pPr>
              <a:defRPr sz="1000" b="0" i="0" u="none" strike="noStrike" kern="1200" baseline="0">
                <a:solidFill>
                  <a:schemeClr val="tx2">
                    <a:lumMod val="75000"/>
                    <a:lumOff val="25000"/>
                  </a:schemeClr>
                </a:solidFill>
                <a:latin typeface="+mn-lt"/>
                <a:ea typeface="+mn-ea"/>
                <a:cs typeface="+mn-cs"/>
              </a:defRPr>
            </a:pPr>
            <a:endParaRPr lang="es-CO"/>
          </a:p>
        </c:txPr>
        <c:crossAx val="274295816"/>
        <c:crosses val="autoZero"/>
        <c:crossBetween val="between"/>
      </c:valAx>
      <c:spPr>
        <a:noFill/>
        <a:ln>
          <a:noFill/>
        </a:ln>
        <a:effectLst/>
      </c:spPr>
    </c:plotArea>
    <c:plotVisOnly val="1"/>
    <c:dispBlanksAs val="gap"/>
    <c:showDLblsOverMax val="0"/>
  </c:chart>
  <c:spPr>
    <a:solidFill>
      <a:schemeClr val="bg2">
        <a:lumMod val="90000"/>
      </a:schemeClr>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349955885043119"/>
          <c:y val="4.1568151832956132E-2"/>
          <c:w val="0.67371022743361519"/>
          <c:h val="0.78521554440591468"/>
        </c:manualLayout>
      </c:layout>
      <c:barChart>
        <c:barDir val="col"/>
        <c:grouping val="clustered"/>
        <c:varyColors val="0"/>
        <c:ser>
          <c:idx val="0"/>
          <c:order val="0"/>
          <c:tx>
            <c:v>Income</c:v>
          </c:tx>
          <c:spPr>
            <a:solidFill>
              <a:schemeClr val="accent6"/>
            </a:solidFill>
            <a:ln>
              <a:noFill/>
            </a:ln>
            <a:effectLst/>
          </c:spPr>
          <c:invertIfNegative val="0"/>
          <c:cat>
            <c:strLit>
              <c:ptCount val="1"/>
              <c:pt idx="0">
                <c:v> </c:v>
              </c:pt>
            </c:strLit>
          </c:cat>
          <c:val>
            <c:numRef>
              <c:f>MAYO!$G$6</c:f>
              <c:numCache>
                <c:formatCode>"$"#,##0</c:formatCode>
                <c:ptCount val="1"/>
                <c:pt idx="0">
                  <c:v>0</c:v>
                </c:pt>
              </c:numCache>
            </c:numRef>
          </c:val>
          <c:extLst>
            <c:ext xmlns:c16="http://schemas.microsoft.com/office/drawing/2014/chart" uri="{C3380CC4-5D6E-409C-BE32-E72D297353CC}">
              <c16:uniqueId val="{00000000-9BA1-A84A-B906-8452812D9446}"/>
            </c:ext>
          </c:extLst>
        </c:ser>
        <c:ser>
          <c:idx val="1"/>
          <c:order val="1"/>
          <c:tx>
            <c:v>Expenses</c:v>
          </c:tx>
          <c:spPr>
            <a:solidFill>
              <a:schemeClr val="accent5"/>
            </a:solidFill>
            <a:ln>
              <a:noFill/>
            </a:ln>
            <a:effectLst/>
          </c:spPr>
          <c:invertIfNegative val="0"/>
          <c:cat>
            <c:strLit>
              <c:ptCount val="1"/>
              <c:pt idx="0">
                <c:v> </c:v>
              </c:pt>
            </c:strLit>
          </c:cat>
          <c:val>
            <c:numRef>
              <c:f>MAYO!$G$9</c:f>
              <c:numCache>
                <c:formatCode>"$"#,##0</c:formatCode>
                <c:ptCount val="1"/>
                <c:pt idx="0">
                  <c:v>0</c:v>
                </c:pt>
              </c:numCache>
            </c:numRef>
          </c:val>
          <c:extLst>
            <c:ext xmlns:c16="http://schemas.microsoft.com/office/drawing/2014/chart" uri="{C3380CC4-5D6E-409C-BE32-E72D297353CC}">
              <c16:uniqueId val="{00000001-9BA1-A84A-B906-8452812D9446}"/>
            </c:ext>
          </c:extLst>
        </c:ser>
        <c:dLbls>
          <c:showLegendKey val="0"/>
          <c:showVal val="0"/>
          <c:showCatName val="0"/>
          <c:showSerName val="0"/>
          <c:showPercent val="0"/>
          <c:showBubbleSize val="0"/>
        </c:dLbls>
        <c:gapWidth val="35"/>
        <c:axId val="274295816"/>
        <c:axId val="274296208"/>
      </c:barChart>
      <c:catAx>
        <c:axId val="274295816"/>
        <c:scaling>
          <c:orientation val="minMax"/>
        </c:scaling>
        <c:delete val="0"/>
        <c:axPos val="b"/>
        <c:numFmt formatCode="General" sourceLinked="1"/>
        <c:majorTickMark val="none"/>
        <c:minorTickMark val="none"/>
        <c:tickLblPos val="nextTo"/>
        <c:spPr>
          <a:noFill/>
          <a:ln w="9525" cap="flat" cmpd="sng" algn="ctr">
            <a:solidFill>
              <a:schemeClr val="bg2">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4296208"/>
        <c:crosses val="autoZero"/>
        <c:auto val="1"/>
        <c:lblAlgn val="ctr"/>
        <c:lblOffset val="100"/>
        <c:noMultiLvlLbl val="0"/>
      </c:catAx>
      <c:valAx>
        <c:axId val="274296208"/>
        <c:scaling>
          <c:orientation val="minMax"/>
        </c:scaling>
        <c:delete val="0"/>
        <c:axPos val="l"/>
        <c:numFmt formatCode="&quot;$&quot;#,##0" sourceLinked="1"/>
        <c:majorTickMark val="out"/>
        <c:minorTickMark val="none"/>
        <c:tickLblPos val="nextTo"/>
        <c:spPr>
          <a:noFill/>
          <a:ln>
            <a:solidFill>
              <a:schemeClr val="bg2">
                <a:lumMod val="75000"/>
              </a:schemeClr>
            </a:solidFill>
          </a:ln>
          <a:effectLst/>
        </c:spPr>
        <c:txPr>
          <a:bodyPr rot="-60000000" spcFirstLastPara="1" vertOverflow="ellipsis" vert="horz" wrap="square" anchor="ctr" anchorCtr="1"/>
          <a:lstStyle/>
          <a:p>
            <a:pPr>
              <a:defRPr sz="1000" b="0" i="0" u="none" strike="noStrike" kern="1200" baseline="0">
                <a:solidFill>
                  <a:schemeClr val="tx2">
                    <a:lumMod val="75000"/>
                    <a:lumOff val="25000"/>
                  </a:schemeClr>
                </a:solidFill>
                <a:latin typeface="+mn-lt"/>
                <a:ea typeface="+mn-ea"/>
                <a:cs typeface="+mn-cs"/>
              </a:defRPr>
            </a:pPr>
            <a:endParaRPr lang="es-CO"/>
          </a:p>
        </c:txPr>
        <c:crossAx val="274295816"/>
        <c:crosses val="autoZero"/>
        <c:crossBetween val="between"/>
      </c:valAx>
      <c:spPr>
        <a:noFill/>
        <a:ln>
          <a:noFill/>
        </a:ln>
        <a:effectLst/>
      </c:spPr>
    </c:plotArea>
    <c:plotVisOnly val="1"/>
    <c:dispBlanksAs val="gap"/>
    <c:showDLblsOverMax val="0"/>
  </c:chart>
  <c:spPr>
    <a:solidFill>
      <a:schemeClr val="bg2">
        <a:lumMod val="90000"/>
      </a:schemeClr>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349955885043119"/>
          <c:y val="4.1568151832956132E-2"/>
          <c:w val="0.67371022743361519"/>
          <c:h val="0.78521554440591468"/>
        </c:manualLayout>
      </c:layout>
      <c:barChart>
        <c:barDir val="col"/>
        <c:grouping val="clustered"/>
        <c:varyColors val="0"/>
        <c:ser>
          <c:idx val="0"/>
          <c:order val="0"/>
          <c:tx>
            <c:v>Income</c:v>
          </c:tx>
          <c:spPr>
            <a:solidFill>
              <a:schemeClr val="accent1"/>
            </a:solidFill>
            <a:ln>
              <a:noFill/>
            </a:ln>
            <a:effectLst/>
          </c:spPr>
          <c:invertIfNegative val="0"/>
          <c:cat>
            <c:strLit>
              <c:ptCount val="1"/>
              <c:pt idx="0">
                <c:v> </c:v>
              </c:pt>
            </c:strLit>
          </c:cat>
          <c:val>
            <c:numRef>
              <c:f>JUNIO!$G$6</c:f>
              <c:numCache>
                <c:formatCode>"$"#,##0</c:formatCode>
                <c:ptCount val="1"/>
                <c:pt idx="0">
                  <c:v>0</c:v>
                </c:pt>
              </c:numCache>
            </c:numRef>
          </c:val>
          <c:extLst>
            <c:ext xmlns:c16="http://schemas.microsoft.com/office/drawing/2014/chart" uri="{C3380CC4-5D6E-409C-BE32-E72D297353CC}">
              <c16:uniqueId val="{00000000-FEE1-B347-8FE5-B301EF26C964}"/>
            </c:ext>
          </c:extLst>
        </c:ser>
        <c:ser>
          <c:idx val="1"/>
          <c:order val="1"/>
          <c:tx>
            <c:v>Expenses</c:v>
          </c:tx>
          <c:spPr>
            <a:solidFill>
              <a:schemeClr val="accent3"/>
            </a:solidFill>
            <a:ln>
              <a:noFill/>
            </a:ln>
            <a:effectLst/>
          </c:spPr>
          <c:invertIfNegative val="0"/>
          <c:cat>
            <c:strLit>
              <c:ptCount val="1"/>
              <c:pt idx="0">
                <c:v> </c:v>
              </c:pt>
            </c:strLit>
          </c:cat>
          <c:val>
            <c:numRef>
              <c:f>JUNIO!$G$9</c:f>
              <c:numCache>
                <c:formatCode>"$"#,##0</c:formatCode>
                <c:ptCount val="1"/>
                <c:pt idx="0">
                  <c:v>0</c:v>
                </c:pt>
              </c:numCache>
            </c:numRef>
          </c:val>
          <c:extLst>
            <c:ext xmlns:c16="http://schemas.microsoft.com/office/drawing/2014/chart" uri="{C3380CC4-5D6E-409C-BE32-E72D297353CC}">
              <c16:uniqueId val="{00000001-FEE1-B347-8FE5-B301EF26C964}"/>
            </c:ext>
          </c:extLst>
        </c:ser>
        <c:dLbls>
          <c:showLegendKey val="0"/>
          <c:showVal val="0"/>
          <c:showCatName val="0"/>
          <c:showSerName val="0"/>
          <c:showPercent val="0"/>
          <c:showBubbleSize val="0"/>
        </c:dLbls>
        <c:gapWidth val="35"/>
        <c:axId val="274295816"/>
        <c:axId val="274296208"/>
      </c:barChart>
      <c:catAx>
        <c:axId val="274295816"/>
        <c:scaling>
          <c:orientation val="minMax"/>
        </c:scaling>
        <c:delete val="0"/>
        <c:axPos val="b"/>
        <c:numFmt formatCode="General" sourceLinked="1"/>
        <c:majorTickMark val="none"/>
        <c:minorTickMark val="none"/>
        <c:tickLblPos val="nextTo"/>
        <c:spPr>
          <a:noFill/>
          <a:ln w="9525" cap="flat" cmpd="sng" algn="ctr">
            <a:solidFill>
              <a:schemeClr val="bg2">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4296208"/>
        <c:crosses val="autoZero"/>
        <c:auto val="1"/>
        <c:lblAlgn val="ctr"/>
        <c:lblOffset val="100"/>
        <c:noMultiLvlLbl val="0"/>
      </c:catAx>
      <c:valAx>
        <c:axId val="274296208"/>
        <c:scaling>
          <c:orientation val="minMax"/>
        </c:scaling>
        <c:delete val="0"/>
        <c:axPos val="l"/>
        <c:numFmt formatCode="&quot;$&quot;#,##0" sourceLinked="1"/>
        <c:majorTickMark val="out"/>
        <c:minorTickMark val="none"/>
        <c:tickLblPos val="nextTo"/>
        <c:spPr>
          <a:noFill/>
          <a:ln>
            <a:solidFill>
              <a:schemeClr val="bg2">
                <a:lumMod val="75000"/>
              </a:schemeClr>
            </a:solidFill>
          </a:ln>
          <a:effectLst/>
        </c:spPr>
        <c:txPr>
          <a:bodyPr rot="-60000000" spcFirstLastPara="1" vertOverflow="ellipsis" vert="horz" wrap="square" anchor="ctr" anchorCtr="1"/>
          <a:lstStyle/>
          <a:p>
            <a:pPr>
              <a:defRPr sz="1000" b="0" i="0" u="none" strike="noStrike" kern="1200" baseline="0">
                <a:solidFill>
                  <a:schemeClr val="tx2">
                    <a:lumMod val="75000"/>
                    <a:lumOff val="25000"/>
                  </a:schemeClr>
                </a:solidFill>
                <a:latin typeface="+mn-lt"/>
                <a:ea typeface="+mn-ea"/>
                <a:cs typeface="+mn-cs"/>
              </a:defRPr>
            </a:pPr>
            <a:endParaRPr lang="es-CO"/>
          </a:p>
        </c:txPr>
        <c:crossAx val="274295816"/>
        <c:crosses val="autoZero"/>
        <c:crossBetween val="between"/>
      </c:valAx>
      <c:spPr>
        <a:noFill/>
        <a:ln>
          <a:noFill/>
        </a:ln>
        <a:effectLst/>
      </c:spPr>
    </c:plotArea>
    <c:plotVisOnly val="1"/>
    <c:dispBlanksAs val="gap"/>
    <c:showDLblsOverMax val="0"/>
  </c:chart>
  <c:spPr>
    <a:solidFill>
      <a:schemeClr val="bg2">
        <a:lumMod val="90000"/>
      </a:schemeClr>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349955885043119"/>
          <c:y val="4.1568151832956132E-2"/>
          <c:w val="0.67371022743361519"/>
          <c:h val="0.78521554440591468"/>
        </c:manualLayout>
      </c:layout>
      <c:barChart>
        <c:barDir val="col"/>
        <c:grouping val="clustered"/>
        <c:varyColors val="0"/>
        <c:ser>
          <c:idx val="0"/>
          <c:order val="0"/>
          <c:tx>
            <c:v>Income</c:v>
          </c:tx>
          <c:spPr>
            <a:solidFill>
              <a:schemeClr val="accent6"/>
            </a:solidFill>
            <a:ln>
              <a:noFill/>
            </a:ln>
            <a:effectLst/>
          </c:spPr>
          <c:invertIfNegative val="0"/>
          <c:cat>
            <c:strLit>
              <c:ptCount val="1"/>
              <c:pt idx="0">
                <c:v> </c:v>
              </c:pt>
            </c:strLit>
          </c:cat>
          <c:val>
            <c:numRef>
              <c:f>JULIO!$G$6</c:f>
              <c:numCache>
                <c:formatCode>"$"#,##0</c:formatCode>
                <c:ptCount val="1"/>
                <c:pt idx="0">
                  <c:v>0</c:v>
                </c:pt>
              </c:numCache>
            </c:numRef>
          </c:val>
          <c:extLst>
            <c:ext xmlns:c16="http://schemas.microsoft.com/office/drawing/2014/chart" uri="{C3380CC4-5D6E-409C-BE32-E72D297353CC}">
              <c16:uniqueId val="{00000000-4494-1146-8C68-EB49528E8549}"/>
            </c:ext>
          </c:extLst>
        </c:ser>
        <c:ser>
          <c:idx val="1"/>
          <c:order val="1"/>
          <c:tx>
            <c:v>Expenses</c:v>
          </c:tx>
          <c:spPr>
            <a:solidFill>
              <a:schemeClr val="accent5"/>
            </a:solidFill>
            <a:ln>
              <a:noFill/>
            </a:ln>
            <a:effectLst/>
          </c:spPr>
          <c:invertIfNegative val="0"/>
          <c:cat>
            <c:strLit>
              <c:ptCount val="1"/>
              <c:pt idx="0">
                <c:v> </c:v>
              </c:pt>
            </c:strLit>
          </c:cat>
          <c:val>
            <c:numRef>
              <c:f>JULIO!$G$9</c:f>
              <c:numCache>
                <c:formatCode>"$"#,##0</c:formatCode>
                <c:ptCount val="1"/>
                <c:pt idx="0">
                  <c:v>0</c:v>
                </c:pt>
              </c:numCache>
            </c:numRef>
          </c:val>
          <c:extLst>
            <c:ext xmlns:c16="http://schemas.microsoft.com/office/drawing/2014/chart" uri="{C3380CC4-5D6E-409C-BE32-E72D297353CC}">
              <c16:uniqueId val="{00000001-4494-1146-8C68-EB49528E8549}"/>
            </c:ext>
          </c:extLst>
        </c:ser>
        <c:dLbls>
          <c:showLegendKey val="0"/>
          <c:showVal val="0"/>
          <c:showCatName val="0"/>
          <c:showSerName val="0"/>
          <c:showPercent val="0"/>
          <c:showBubbleSize val="0"/>
        </c:dLbls>
        <c:gapWidth val="35"/>
        <c:axId val="274295816"/>
        <c:axId val="274296208"/>
      </c:barChart>
      <c:catAx>
        <c:axId val="274295816"/>
        <c:scaling>
          <c:orientation val="minMax"/>
        </c:scaling>
        <c:delete val="0"/>
        <c:axPos val="b"/>
        <c:numFmt formatCode="General" sourceLinked="1"/>
        <c:majorTickMark val="none"/>
        <c:minorTickMark val="none"/>
        <c:tickLblPos val="nextTo"/>
        <c:spPr>
          <a:noFill/>
          <a:ln w="9525" cap="flat" cmpd="sng" algn="ctr">
            <a:solidFill>
              <a:schemeClr val="bg2">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4296208"/>
        <c:crosses val="autoZero"/>
        <c:auto val="1"/>
        <c:lblAlgn val="ctr"/>
        <c:lblOffset val="100"/>
        <c:noMultiLvlLbl val="0"/>
      </c:catAx>
      <c:valAx>
        <c:axId val="274296208"/>
        <c:scaling>
          <c:orientation val="minMax"/>
        </c:scaling>
        <c:delete val="0"/>
        <c:axPos val="l"/>
        <c:numFmt formatCode="&quot;$&quot;#,##0" sourceLinked="1"/>
        <c:majorTickMark val="out"/>
        <c:minorTickMark val="none"/>
        <c:tickLblPos val="nextTo"/>
        <c:spPr>
          <a:noFill/>
          <a:ln>
            <a:solidFill>
              <a:schemeClr val="bg2">
                <a:lumMod val="75000"/>
              </a:schemeClr>
            </a:solidFill>
          </a:ln>
          <a:effectLst/>
        </c:spPr>
        <c:txPr>
          <a:bodyPr rot="-60000000" spcFirstLastPara="1" vertOverflow="ellipsis" vert="horz" wrap="square" anchor="ctr" anchorCtr="1"/>
          <a:lstStyle/>
          <a:p>
            <a:pPr>
              <a:defRPr sz="1000" b="0" i="0" u="none" strike="noStrike" kern="1200" baseline="0">
                <a:solidFill>
                  <a:schemeClr val="tx2">
                    <a:lumMod val="75000"/>
                    <a:lumOff val="25000"/>
                  </a:schemeClr>
                </a:solidFill>
                <a:latin typeface="+mn-lt"/>
                <a:ea typeface="+mn-ea"/>
                <a:cs typeface="+mn-cs"/>
              </a:defRPr>
            </a:pPr>
            <a:endParaRPr lang="es-CO"/>
          </a:p>
        </c:txPr>
        <c:crossAx val="274295816"/>
        <c:crosses val="autoZero"/>
        <c:crossBetween val="between"/>
      </c:valAx>
      <c:spPr>
        <a:noFill/>
        <a:ln>
          <a:noFill/>
        </a:ln>
        <a:effectLst/>
      </c:spPr>
    </c:plotArea>
    <c:plotVisOnly val="1"/>
    <c:dispBlanksAs val="gap"/>
    <c:showDLblsOverMax val="0"/>
  </c:chart>
  <c:spPr>
    <a:solidFill>
      <a:schemeClr val="bg2">
        <a:lumMod val="90000"/>
      </a:schemeClr>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349955885043119"/>
          <c:y val="4.1568151832956132E-2"/>
          <c:w val="0.67371022743361519"/>
          <c:h val="0.78521554440591468"/>
        </c:manualLayout>
      </c:layout>
      <c:barChart>
        <c:barDir val="col"/>
        <c:grouping val="clustered"/>
        <c:varyColors val="0"/>
        <c:ser>
          <c:idx val="0"/>
          <c:order val="0"/>
          <c:tx>
            <c:v>Income</c:v>
          </c:tx>
          <c:spPr>
            <a:solidFill>
              <a:schemeClr val="accent1"/>
            </a:solidFill>
            <a:ln>
              <a:noFill/>
            </a:ln>
            <a:effectLst/>
          </c:spPr>
          <c:invertIfNegative val="0"/>
          <c:cat>
            <c:strLit>
              <c:ptCount val="1"/>
              <c:pt idx="0">
                <c:v> </c:v>
              </c:pt>
            </c:strLit>
          </c:cat>
          <c:val>
            <c:numRef>
              <c:f>AGOSTO!$G$6</c:f>
              <c:numCache>
                <c:formatCode>"$"#,##0</c:formatCode>
                <c:ptCount val="1"/>
                <c:pt idx="0">
                  <c:v>0</c:v>
                </c:pt>
              </c:numCache>
            </c:numRef>
          </c:val>
          <c:extLst>
            <c:ext xmlns:c16="http://schemas.microsoft.com/office/drawing/2014/chart" uri="{C3380CC4-5D6E-409C-BE32-E72D297353CC}">
              <c16:uniqueId val="{00000000-2348-6E4B-B210-87A56363160B}"/>
            </c:ext>
          </c:extLst>
        </c:ser>
        <c:ser>
          <c:idx val="1"/>
          <c:order val="1"/>
          <c:tx>
            <c:v>Expenses</c:v>
          </c:tx>
          <c:spPr>
            <a:solidFill>
              <a:schemeClr val="accent3"/>
            </a:solidFill>
            <a:ln>
              <a:noFill/>
            </a:ln>
            <a:effectLst/>
          </c:spPr>
          <c:invertIfNegative val="0"/>
          <c:cat>
            <c:strLit>
              <c:ptCount val="1"/>
              <c:pt idx="0">
                <c:v> </c:v>
              </c:pt>
            </c:strLit>
          </c:cat>
          <c:val>
            <c:numRef>
              <c:f>AGOSTO!$G$9</c:f>
              <c:numCache>
                <c:formatCode>"$"#,##0</c:formatCode>
                <c:ptCount val="1"/>
                <c:pt idx="0">
                  <c:v>0</c:v>
                </c:pt>
              </c:numCache>
            </c:numRef>
          </c:val>
          <c:extLst>
            <c:ext xmlns:c16="http://schemas.microsoft.com/office/drawing/2014/chart" uri="{C3380CC4-5D6E-409C-BE32-E72D297353CC}">
              <c16:uniqueId val="{00000001-2348-6E4B-B210-87A56363160B}"/>
            </c:ext>
          </c:extLst>
        </c:ser>
        <c:dLbls>
          <c:showLegendKey val="0"/>
          <c:showVal val="0"/>
          <c:showCatName val="0"/>
          <c:showSerName val="0"/>
          <c:showPercent val="0"/>
          <c:showBubbleSize val="0"/>
        </c:dLbls>
        <c:gapWidth val="35"/>
        <c:axId val="274295816"/>
        <c:axId val="274296208"/>
      </c:barChart>
      <c:catAx>
        <c:axId val="274295816"/>
        <c:scaling>
          <c:orientation val="minMax"/>
        </c:scaling>
        <c:delete val="0"/>
        <c:axPos val="b"/>
        <c:numFmt formatCode="General" sourceLinked="1"/>
        <c:majorTickMark val="none"/>
        <c:minorTickMark val="none"/>
        <c:tickLblPos val="nextTo"/>
        <c:spPr>
          <a:noFill/>
          <a:ln w="9525" cap="flat" cmpd="sng" algn="ctr">
            <a:solidFill>
              <a:schemeClr val="bg2">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4296208"/>
        <c:crosses val="autoZero"/>
        <c:auto val="1"/>
        <c:lblAlgn val="ctr"/>
        <c:lblOffset val="100"/>
        <c:noMultiLvlLbl val="0"/>
      </c:catAx>
      <c:valAx>
        <c:axId val="274296208"/>
        <c:scaling>
          <c:orientation val="minMax"/>
        </c:scaling>
        <c:delete val="0"/>
        <c:axPos val="l"/>
        <c:numFmt formatCode="&quot;$&quot;#,##0" sourceLinked="1"/>
        <c:majorTickMark val="out"/>
        <c:minorTickMark val="none"/>
        <c:tickLblPos val="nextTo"/>
        <c:spPr>
          <a:noFill/>
          <a:ln>
            <a:solidFill>
              <a:schemeClr val="bg2">
                <a:lumMod val="75000"/>
              </a:schemeClr>
            </a:solidFill>
          </a:ln>
          <a:effectLst/>
        </c:spPr>
        <c:txPr>
          <a:bodyPr rot="-60000000" spcFirstLastPara="1" vertOverflow="ellipsis" vert="horz" wrap="square" anchor="ctr" anchorCtr="1"/>
          <a:lstStyle/>
          <a:p>
            <a:pPr>
              <a:defRPr sz="1000" b="0" i="0" u="none" strike="noStrike" kern="1200" baseline="0">
                <a:solidFill>
                  <a:schemeClr val="tx2">
                    <a:lumMod val="75000"/>
                    <a:lumOff val="25000"/>
                  </a:schemeClr>
                </a:solidFill>
                <a:latin typeface="+mn-lt"/>
                <a:ea typeface="+mn-ea"/>
                <a:cs typeface="+mn-cs"/>
              </a:defRPr>
            </a:pPr>
            <a:endParaRPr lang="es-CO"/>
          </a:p>
        </c:txPr>
        <c:crossAx val="274295816"/>
        <c:crosses val="autoZero"/>
        <c:crossBetween val="between"/>
      </c:valAx>
      <c:spPr>
        <a:noFill/>
        <a:ln>
          <a:noFill/>
        </a:ln>
        <a:effectLst/>
      </c:spPr>
    </c:plotArea>
    <c:plotVisOnly val="1"/>
    <c:dispBlanksAs val="gap"/>
    <c:showDLblsOverMax val="0"/>
  </c:chart>
  <c:spPr>
    <a:solidFill>
      <a:schemeClr val="bg2">
        <a:lumMod val="90000"/>
      </a:schemeClr>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cuentate.com/" TargetMode="External"/></Relationships>
</file>

<file path=xl/drawings/_rels/drawing10.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cuentate.com/" TargetMode="External"/><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cuentate.com/" TargetMode="External"/><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cuentate.com/" TargetMode="External"/><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3" Type="http://schemas.openxmlformats.org/officeDocument/2006/relationships/hyperlink" Target="https://www.cuentate.com/" TargetMode="Externa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https://www.cuentate.com/"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cuentate.com/" TargetMode="Externa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cuentate.com/" TargetMode="Externa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cuentate.com/" TargetMode="Externa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cuentate.com/" TargetMode="Externa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cuentate.com/" TargetMode="Externa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cuentate.com/" TargetMode="External"/><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cuentate.com/" TargetMode="Externa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oneCellAnchor>
    <xdr:from>
      <xdr:col>9</xdr:col>
      <xdr:colOff>782320</xdr:colOff>
      <xdr:row>9</xdr:row>
      <xdr:rowOff>0</xdr:rowOff>
    </xdr:from>
    <xdr:ext cx="894080" cy="218073"/>
    <xdr:sp macro="" textlink="">
      <xdr:nvSpPr>
        <xdr:cNvPr id="4" name="TextBox 3">
          <a:extLst>
            <a:ext uri="{FF2B5EF4-FFF2-40B4-BE49-F238E27FC236}">
              <a16:creationId xmlns:a16="http://schemas.microsoft.com/office/drawing/2014/main" id="{95633508-4B41-6C45-9E7B-AB936BE6890D}"/>
            </a:ext>
          </a:extLst>
        </xdr:cNvPr>
        <xdr:cNvSpPr txBox="1"/>
      </xdr:nvSpPr>
      <xdr:spPr>
        <a:xfrm>
          <a:off x="9608820" y="4239260"/>
          <a:ext cx="894080"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800"/>
        </a:p>
      </xdr:txBody>
    </xdr:sp>
    <xdr:clientData/>
  </xdr:oneCellAnchor>
  <xdr:oneCellAnchor>
    <xdr:from>
      <xdr:col>10</xdr:col>
      <xdr:colOff>375920</xdr:colOff>
      <xdr:row>9</xdr:row>
      <xdr:rowOff>0</xdr:rowOff>
    </xdr:from>
    <xdr:ext cx="894080" cy="218073"/>
    <xdr:sp macro="" textlink="">
      <xdr:nvSpPr>
        <xdr:cNvPr id="5" name="TextBox 4">
          <a:extLst>
            <a:ext uri="{FF2B5EF4-FFF2-40B4-BE49-F238E27FC236}">
              <a16:creationId xmlns:a16="http://schemas.microsoft.com/office/drawing/2014/main" id="{80E88704-9734-1B43-9E20-EF8FD5A855F0}"/>
            </a:ext>
          </a:extLst>
        </xdr:cNvPr>
        <xdr:cNvSpPr txBox="1"/>
      </xdr:nvSpPr>
      <xdr:spPr>
        <a:xfrm>
          <a:off x="10408920" y="4239260"/>
          <a:ext cx="894080"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800"/>
        </a:p>
      </xdr:txBody>
    </xdr:sp>
    <xdr:clientData/>
  </xdr:oneCellAnchor>
  <xdr:twoCellAnchor editAs="oneCell">
    <xdr:from>
      <xdr:col>7</xdr:col>
      <xdr:colOff>1148079</xdr:colOff>
      <xdr:row>1</xdr:row>
      <xdr:rowOff>91441</xdr:rowOff>
    </xdr:from>
    <xdr:to>
      <xdr:col>10</xdr:col>
      <xdr:colOff>1008888</xdr:colOff>
      <xdr:row>1</xdr:row>
      <xdr:rowOff>822961</xdr:rowOff>
    </xdr:to>
    <xdr:pic>
      <xdr:nvPicPr>
        <xdr:cNvPr id="6" name="Picture 5">
          <a:hlinkClick xmlns:r="http://schemas.openxmlformats.org/officeDocument/2006/relationships" r:id="rId1"/>
          <a:extLst>
            <a:ext uri="{FF2B5EF4-FFF2-40B4-BE49-F238E27FC236}">
              <a16:creationId xmlns:a16="http://schemas.microsoft.com/office/drawing/2014/main" id="{42962B1D-DC88-B842-A016-CFBDD6AF8779}"/>
            </a:ext>
          </a:extLst>
        </xdr:cNvPr>
        <xdr:cNvPicPr>
          <a:picLocks noChangeAspect="1"/>
        </xdr:cNvPicPr>
      </xdr:nvPicPr>
      <xdr:blipFill rotWithShape="1">
        <a:blip xmlns:r="http://schemas.openxmlformats.org/officeDocument/2006/relationships" r:embed="rId2"/>
        <a:srcRect l="17778" t="42523" r="18431" b="41776"/>
        <a:stretch/>
      </xdr:blipFill>
      <xdr:spPr>
        <a:xfrm>
          <a:off x="8285479" y="154941"/>
          <a:ext cx="2959609" cy="73152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618540</xdr:colOff>
      <xdr:row>3</xdr:row>
      <xdr:rowOff>144556</xdr:rowOff>
    </xdr:from>
    <xdr:to>
      <xdr:col>4</xdr:col>
      <xdr:colOff>181265</xdr:colOff>
      <xdr:row>14</xdr:row>
      <xdr:rowOff>574964</xdr:rowOff>
    </xdr:to>
    <xdr:graphicFrame macro="">
      <xdr:nvGraphicFramePr>
        <xdr:cNvPr id="3" name="chtIncomeExpenses" descr="Column bar chart showing income and expenses." title="Income vs. Expenses">
          <a:extLst>
            <a:ext uri="{FF2B5EF4-FFF2-40B4-BE49-F238E27FC236}">
              <a16:creationId xmlns:a16="http://schemas.microsoft.com/office/drawing/2014/main" id="{C7CCFA17-F5F3-8142-B78F-4EE6F0B4A8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134620</xdr:colOff>
      <xdr:row>14</xdr:row>
      <xdr:rowOff>73660</xdr:rowOff>
    </xdr:from>
    <xdr:ext cx="894080" cy="218073"/>
    <xdr:sp macro="" textlink="">
      <xdr:nvSpPr>
        <xdr:cNvPr id="4" name="TextBox 3">
          <a:extLst>
            <a:ext uri="{FF2B5EF4-FFF2-40B4-BE49-F238E27FC236}">
              <a16:creationId xmlns:a16="http://schemas.microsoft.com/office/drawing/2014/main" id="{9E6BC721-366B-0E45-8240-3E81A2143D14}"/>
            </a:ext>
          </a:extLst>
        </xdr:cNvPr>
        <xdr:cNvSpPr txBox="1"/>
      </xdr:nvSpPr>
      <xdr:spPr>
        <a:xfrm>
          <a:off x="1976120" y="4302760"/>
          <a:ext cx="894080"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800"/>
            <a:t>INGRESOS</a:t>
          </a:r>
        </a:p>
      </xdr:txBody>
    </xdr:sp>
    <xdr:clientData/>
  </xdr:oneCellAnchor>
  <xdr:oneCellAnchor>
    <xdr:from>
      <xdr:col>2</xdr:col>
      <xdr:colOff>883920</xdr:colOff>
      <xdr:row>14</xdr:row>
      <xdr:rowOff>73660</xdr:rowOff>
    </xdr:from>
    <xdr:ext cx="894080" cy="218073"/>
    <xdr:sp macro="" textlink="">
      <xdr:nvSpPr>
        <xdr:cNvPr id="5" name="TextBox 4">
          <a:extLst>
            <a:ext uri="{FF2B5EF4-FFF2-40B4-BE49-F238E27FC236}">
              <a16:creationId xmlns:a16="http://schemas.microsoft.com/office/drawing/2014/main" id="{BF946F9C-F939-424D-895B-FFEDFE1D92CB}"/>
            </a:ext>
          </a:extLst>
        </xdr:cNvPr>
        <xdr:cNvSpPr txBox="1"/>
      </xdr:nvSpPr>
      <xdr:spPr>
        <a:xfrm>
          <a:off x="2725420" y="4302760"/>
          <a:ext cx="894080"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800"/>
            <a:t>GASTOS</a:t>
          </a:r>
        </a:p>
      </xdr:txBody>
    </xdr:sp>
    <xdr:clientData/>
  </xdr:oneCellAnchor>
  <xdr:twoCellAnchor editAs="oneCell">
    <xdr:from>
      <xdr:col>7</xdr:col>
      <xdr:colOff>1148079</xdr:colOff>
      <xdr:row>1</xdr:row>
      <xdr:rowOff>91441</xdr:rowOff>
    </xdr:from>
    <xdr:to>
      <xdr:col>11</xdr:col>
      <xdr:colOff>18288</xdr:colOff>
      <xdr:row>1</xdr:row>
      <xdr:rowOff>822961</xdr:rowOff>
    </xdr:to>
    <xdr:pic>
      <xdr:nvPicPr>
        <xdr:cNvPr id="6" name="Picture 5">
          <a:hlinkClick xmlns:r="http://schemas.openxmlformats.org/officeDocument/2006/relationships" r:id="rId2"/>
          <a:extLst>
            <a:ext uri="{FF2B5EF4-FFF2-40B4-BE49-F238E27FC236}">
              <a16:creationId xmlns:a16="http://schemas.microsoft.com/office/drawing/2014/main" id="{C053B4B2-4DA2-9146-BE96-65644C2C4D71}"/>
            </a:ext>
          </a:extLst>
        </xdr:cNvPr>
        <xdr:cNvPicPr>
          <a:picLocks noChangeAspect="1"/>
        </xdr:cNvPicPr>
      </xdr:nvPicPr>
      <xdr:blipFill rotWithShape="1">
        <a:blip xmlns:r="http://schemas.openxmlformats.org/officeDocument/2006/relationships" r:embed="rId3"/>
        <a:srcRect l="17778" t="42523" r="18431" b="41776"/>
        <a:stretch/>
      </xdr:blipFill>
      <xdr:spPr>
        <a:xfrm>
          <a:off x="8285479" y="154941"/>
          <a:ext cx="2959609" cy="73152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910640</xdr:colOff>
      <xdr:row>3</xdr:row>
      <xdr:rowOff>131856</xdr:rowOff>
    </xdr:from>
    <xdr:to>
      <xdr:col>4</xdr:col>
      <xdr:colOff>473365</xdr:colOff>
      <xdr:row>14</xdr:row>
      <xdr:rowOff>562264</xdr:rowOff>
    </xdr:to>
    <xdr:graphicFrame macro="">
      <xdr:nvGraphicFramePr>
        <xdr:cNvPr id="3" name="chtIncomeExpenses" descr="Column bar chart showing income and expenses." title="Income vs. Expenses">
          <a:extLst>
            <a:ext uri="{FF2B5EF4-FFF2-40B4-BE49-F238E27FC236}">
              <a16:creationId xmlns:a16="http://schemas.microsoft.com/office/drawing/2014/main" id="{E5037F4F-33AF-F541-82E2-CF51F1007C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388620</xdr:colOff>
      <xdr:row>14</xdr:row>
      <xdr:rowOff>35560</xdr:rowOff>
    </xdr:from>
    <xdr:ext cx="894080" cy="218073"/>
    <xdr:sp macro="" textlink="">
      <xdr:nvSpPr>
        <xdr:cNvPr id="4" name="TextBox 3">
          <a:extLst>
            <a:ext uri="{FF2B5EF4-FFF2-40B4-BE49-F238E27FC236}">
              <a16:creationId xmlns:a16="http://schemas.microsoft.com/office/drawing/2014/main" id="{72B3B1FB-0E04-3241-BA51-BF9A537C6B54}"/>
            </a:ext>
          </a:extLst>
        </xdr:cNvPr>
        <xdr:cNvSpPr txBox="1"/>
      </xdr:nvSpPr>
      <xdr:spPr>
        <a:xfrm>
          <a:off x="2230120" y="4264660"/>
          <a:ext cx="894080"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800"/>
            <a:t>INGRESOS</a:t>
          </a:r>
        </a:p>
      </xdr:txBody>
    </xdr:sp>
    <xdr:clientData/>
  </xdr:oneCellAnchor>
  <xdr:oneCellAnchor>
    <xdr:from>
      <xdr:col>2</xdr:col>
      <xdr:colOff>1176020</xdr:colOff>
      <xdr:row>14</xdr:row>
      <xdr:rowOff>35560</xdr:rowOff>
    </xdr:from>
    <xdr:ext cx="894080" cy="218073"/>
    <xdr:sp macro="" textlink="">
      <xdr:nvSpPr>
        <xdr:cNvPr id="5" name="TextBox 4">
          <a:extLst>
            <a:ext uri="{FF2B5EF4-FFF2-40B4-BE49-F238E27FC236}">
              <a16:creationId xmlns:a16="http://schemas.microsoft.com/office/drawing/2014/main" id="{DCEADFB5-7C4E-EC4B-B14F-F99676C51251}"/>
            </a:ext>
          </a:extLst>
        </xdr:cNvPr>
        <xdr:cNvSpPr txBox="1"/>
      </xdr:nvSpPr>
      <xdr:spPr>
        <a:xfrm>
          <a:off x="3017520" y="4264660"/>
          <a:ext cx="894080"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800"/>
            <a:t>GASTOS</a:t>
          </a:r>
        </a:p>
      </xdr:txBody>
    </xdr:sp>
    <xdr:clientData/>
  </xdr:oneCellAnchor>
  <xdr:twoCellAnchor editAs="oneCell">
    <xdr:from>
      <xdr:col>7</xdr:col>
      <xdr:colOff>1148079</xdr:colOff>
      <xdr:row>1</xdr:row>
      <xdr:rowOff>91441</xdr:rowOff>
    </xdr:from>
    <xdr:to>
      <xdr:col>11</xdr:col>
      <xdr:colOff>18288</xdr:colOff>
      <xdr:row>1</xdr:row>
      <xdr:rowOff>822961</xdr:rowOff>
    </xdr:to>
    <xdr:pic>
      <xdr:nvPicPr>
        <xdr:cNvPr id="6" name="Picture 5">
          <a:hlinkClick xmlns:r="http://schemas.openxmlformats.org/officeDocument/2006/relationships" r:id="rId2"/>
          <a:extLst>
            <a:ext uri="{FF2B5EF4-FFF2-40B4-BE49-F238E27FC236}">
              <a16:creationId xmlns:a16="http://schemas.microsoft.com/office/drawing/2014/main" id="{FECC97F2-3F5E-D54A-9CB4-025CE1255200}"/>
            </a:ext>
          </a:extLst>
        </xdr:cNvPr>
        <xdr:cNvPicPr>
          <a:picLocks noChangeAspect="1"/>
        </xdr:cNvPicPr>
      </xdr:nvPicPr>
      <xdr:blipFill rotWithShape="1">
        <a:blip xmlns:r="http://schemas.openxmlformats.org/officeDocument/2006/relationships" r:embed="rId3"/>
        <a:srcRect l="17778" t="42523" r="18431" b="41776"/>
        <a:stretch/>
      </xdr:blipFill>
      <xdr:spPr>
        <a:xfrm>
          <a:off x="8285479" y="154941"/>
          <a:ext cx="2959609" cy="73152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948740</xdr:colOff>
      <xdr:row>3</xdr:row>
      <xdr:rowOff>169956</xdr:rowOff>
    </xdr:from>
    <xdr:to>
      <xdr:col>4</xdr:col>
      <xdr:colOff>511465</xdr:colOff>
      <xdr:row>15</xdr:row>
      <xdr:rowOff>16164</xdr:rowOff>
    </xdr:to>
    <xdr:graphicFrame macro="">
      <xdr:nvGraphicFramePr>
        <xdr:cNvPr id="3" name="chtIncomeExpenses" descr="Column bar chart showing income and expenses." title="Income vs. Expenses">
          <a:extLst>
            <a:ext uri="{FF2B5EF4-FFF2-40B4-BE49-F238E27FC236}">
              <a16:creationId xmlns:a16="http://schemas.microsoft.com/office/drawing/2014/main" id="{D90890F7-1AE8-464B-A0B2-483FD1005A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388620</xdr:colOff>
      <xdr:row>14</xdr:row>
      <xdr:rowOff>48260</xdr:rowOff>
    </xdr:from>
    <xdr:ext cx="894080" cy="218073"/>
    <xdr:sp macro="" textlink="">
      <xdr:nvSpPr>
        <xdr:cNvPr id="4" name="TextBox 3">
          <a:extLst>
            <a:ext uri="{FF2B5EF4-FFF2-40B4-BE49-F238E27FC236}">
              <a16:creationId xmlns:a16="http://schemas.microsoft.com/office/drawing/2014/main" id="{04E23EA7-9892-5F49-8E02-1D485B7CF1E1}"/>
            </a:ext>
          </a:extLst>
        </xdr:cNvPr>
        <xdr:cNvSpPr txBox="1"/>
      </xdr:nvSpPr>
      <xdr:spPr>
        <a:xfrm>
          <a:off x="2230120" y="4277360"/>
          <a:ext cx="894080"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800"/>
            <a:t>INGRESOS</a:t>
          </a:r>
        </a:p>
      </xdr:txBody>
    </xdr:sp>
    <xdr:clientData/>
  </xdr:oneCellAnchor>
  <xdr:oneCellAnchor>
    <xdr:from>
      <xdr:col>2</xdr:col>
      <xdr:colOff>1188720</xdr:colOff>
      <xdr:row>14</xdr:row>
      <xdr:rowOff>86360</xdr:rowOff>
    </xdr:from>
    <xdr:ext cx="894080" cy="218073"/>
    <xdr:sp macro="" textlink="">
      <xdr:nvSpPr>
        <xdr:cNvPr id="5" name="TextBox 4">
          <a:extLst>
            <a:ext uri="{FF2B5EF4-FFF2-40B4-BE49-F238E27FC236}">
              <a16:creationId xmlns:a16="http://schemas.microsoft.com/office/drawing/2014/main" id="{07066975-A933-6744-870D-6F6657FD213A}"/>
            </a:ext>
          </a:extLst>
        </xdr:cNvPr>
        <xdr:cNvSpPr txBox="1"/>
      </xdr:nvSpPr>
      <xdr:spPr>
        <a:xfrm>
          <a:off x="3030220" y="4315460"/>
          <a:ext cx="894080"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800"/>
            <a:t>GASTOS</a:t>
          </a:r>
        </a:p>
      </xdr:txBody>
    </xdr:sp>
    <xdr:clientData/>
  </xdr:oneCellAnchor>
  <xdr:twoCellAnchor editAs="oneCell">
    <xdr:from>
      <xdr:col>7</xdr:col>
      <xdr:colOff>1148079</xdr:colOff>
      <xdr:row>1</xdr:row>
      <xdr:rowOff>91441</xdr:rowOff>
    </xdr:from>
    <xdr:to>
      <xdr:col>11</xdr:col>
      <xdr:colOff>18288</xdr:colOff>
      <xdr:row>1</xdr:row>
      <xdr:rowOff>822961</xdr:rowOff>
    </xdr:to>
    <xdr:pic>
      <xdr:nvPicPr>
        <xdr:cNvPr id="6" name="Picture 5">
          <a:hlinkClick xmlns:r="http://schemas.openxmlformats.org/officeDocument/2006/relationships" r:id="rId2"/>
          <a:extLst>
            <a:ext uri="{FF2B5EF4-FFF2-40B4-BE49-F238E27FC236}">
              <a16:creationId xmlns:a16="http://schemas.microsoft.com/office/drawing/2014/main" id="{701477DF-CEAC-9F42-8482-C39C836C74B1}"/>
            </a:ext>
          </a:extLst>
        </xdr:cNvPr>
        <xdr:cNvPicPr>
          <a:picLocks noChangeAspect="1"/>
        </xdr:cNvPicPr>
      </xdr:nvPicPr>
      <xdr:blipFill rotWithShape="1">
        <a:blip xmlns:r="http://schemas.openxmlformats.org/officeDocument/2006/relationships" r:embed="rId3"/>
        <a:srcRect l="17778" t="42523" r="18431" b="41776"/>
        <a:stretch/>
      </xdr:blipFill>
      <xdr:spPr>
        <a:xfrm>
          <a:off x="8285479" y="154941"/>
          <a:ext cx="2959609" cy="73152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477521</xdr:colOff>
      <xdr:row>1</xdr:row>
      <xdr:rowOff>345440</xdr:rowOff>
    </xdr:from>
    <xdr:to>
      <xdr:col>5</xdr:col>
      <xdr:colOff>111760</xdr:colOff>
      <xdr:row>14</xdr:row>
      <xdr:rowOff>162559</xdr:rowOff>
    </xdr:to>
    <xdr:graphicFrame macro="">
      <xdr:nvGraphicFramePr>
        <xdr:cNvPr id="2" name="chtIncomePct" descr="Donut chart showing percentage of income." title="Percentage of income chart">
          <a:extLst>
            <a:ext uri="{FF2B5EF4-FFF2-40B4-BE49-F238E27FC236}">
              <a16:creationId xmlns:a16="http://schemas.microsoft.com/office/drawing/2014/main" id="{B2725574-BB02-5247-85DE-26510C00BA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872540</xdr:colOff>
      <xdr:row>3</xdr:row>
      <xdr:rowOff>119156</xdr:rowOff>
    </xdr:from>
    <xdr:to>
      <xdr:col>4</xdr:col>
      <xdr:colOff>435265</xdr:colOff>
      <xdr:row>14</xdr:row>
      <xdr:rowOff>549564</xdr:rowOff>
    </xdr:to>
    <xdr:graphicFrame macro="">
      <xdr:nvGraphicFramePr>
        <xdr:cNvPr id="3" name="chtIncomeExpenses" descr="Column bar chart showing income and expenses." title="Income vs. Expenses">
          <a:extLst>
            <a:ext uri="{FF2B5EF4-FFF2-40B4-BE49-F238E27FC236}">
              <a16:creationId xmlns:a16="http://schemas.microsoft.com/office/drawing/2014/main" id="{574BF0A2-061E-8A4F-A8C8-DF7F1ECD60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2</xdr:col>
      <xdr:colOff>287020</xdr:colOff>
      <xdr:row>14</xdr:row>
      <xdr:rowOff>48260</xdr:rowOff>
    </xdr:from>
    <xdr:ext cx="894080" cy="218073"/>
    <xdr:sp macro="" textlink="">
      <xdr:nvSpPr>
        <xdr:cNvPr id="4" name="TextBox 3">
          <a:extLst>
            <a:ext uri="{FF2B5EF4-FFF2-40B4-BE49-F238E27FC236}">
              <a16:creationId xmlns:a16="http://schemas.microsoft.com/office/drawing/2014/main" id="{409D456B-DA4C-A349-B422-1CFA89A318E0}"/>
            </a:ext>
          </a:extLst>
        </xdr:cNvPr>
        <xdr:cNvSpPr txBox="1"/>
      </xdr:nvSpPr>
      <xdr:spPr>
        <a:xfrm>
          <a:off x="2128520" y="4277360"/>
          <a:ext cx="894080"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800"/>
            <a:t>INGRESOS</a:t>
          </a:r>
        </a:p>
      </xdr:txBody>
    </xdr:sp>
    <xdr:clientData/>
  </xdr:oneCellAnchor>
  <xdr:oneCellAnchor>
    <xdr:from>
      <xdr:col>2</xdr:col>
      <xdr:colOff>1137920</xdr:colOff>
      <xdr:row>14</xdr:row>
      <xdr:rowOff>48260</xdr:rowOff>
    </xdr:from>
    <xdr:ext cx="894080" cy="218073"/>
    <xdr:sp macro="" textlink="">
      <xdr:nvSpPr>
        <xdr:cNvPr id="5" name="TextBox 4">
          <a:extLst>
            <a:ext uri="{FF2B5EF4-FFF2-40B4-BE49-F238E27FC236}">
              <a16:creationId xmlns:a16="http://schemas.microsoft.com/office/drawing/2014/main" id="{2B275263-C51C-6F41-9F06-C08DABC5D95F}"/>
            </a:ext>
          </a:extLst>
        </xdr:cNvPr>
        <xdr:cNvSpPr txBox="1"/>
      </xdr:nvSpPr>
      <xdr:spPr>
        <a:xfrm>
          <a:off x="2979420" y="4277360"/>
          <a:ext cx="894080"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800"/>
            <a:t>GASTOS</a:t>
          </a:r>
        </a:p>
      </xdr:txBody>
    </xdr:sp>
    <xdr:clientData/>
  </xdr:oneCellAnchor>
  <xdr:twoCellAnchor editAs="oneCell">
    <xdr:from>
      <xdr:col>7</xdr:col>
      <xdr:colOff>1148079</xdr:colOff>
      <xdr:row>1</xdr:row>
      <xdr:rowOff>91441</xdr:rowOff>
    </xdr:from>
    <xdr:to>
      <xdr:col>11</xdr:col>
      <xdr:colOff>18288</xdr:colOff>
      <xdr:row>1</xdr:row>
      <xdr:rowOff>822961</xdr:rowOff>
    </xdr:to>
    <xdr:pic>
      <xdr:nvPicPr>
        <xdr:cNvPr id="6" name="Picture 5">
          <a:hlinkClick xmlns:r="http://schemas.openxmlformats.org/officeDocument/2006/relationships" r:id="rId3"/>
          <a:extLst>
            <a:ext uri="{FF2B5EF4-FFF2-40B4-BE49-F238E27FC236}">
              <a16:creationId xmlns:a16="http://schemas.microsoft.com/office/drawing/2014/main" id="{EC16F577-8B15-E640-AA68-0D992E55B3DD}"/>
            </a:ext>
          </a:extLst>
        </xdr:cNvPr>
        <xdr:cNvPicPr>
          <a:picLocks noChangeAspect="1"/>
        </xdr:cNvPicPr>
      </xdr:nvPicPr>
      <xdr:blipFill rotWithShape="1">
        <a:blip xmlns:r="http://schemas.openxmlformats.org/officeDocument/2006/relationships" r:embed="rId4"/>
        <a:srcRect l="17778" t="42523" r="18431" b="41776"/>
        <a:stretch/>
      </xdr:blipFill>
      <xdr:spPr>
        <a:xfrm>
          <a:off x="8285479" y="154941"/>
          <a:ext cx="2959609" cy="7315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477521</xdr:colOff>
      <xdr:row>1</xdr:row>
      <xdr:rowOff>345440</xdr:rowOff>
    </xdr:from>
    <xdr:to>
      <xdr:col>5</xdr:col>
      <xdr:colOff>111760</xdr:colOff>
      <xdr:row>14</xdr:row>
      <xdr:rowOff>162559</xdr:rowOff>
    </xdr:to>
    <xdr:graphicFrame macro="">
      <xdr:nvGraphicFramePr>
        <xdr:cNvPr id="4" name="chtIncomePct" descr="Donut chart showing percentage of income." title="Percentage of income chart">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872540</xdr:colOff>
      <xdr:row>5</xdr:row>
      <xdr:rowOff>30256</xdr:rowOff>
    </xdr:from>
    <xdr:to>
      <xdr:col>4</xdr:col>
      <xdr:colOff>435265</xdr:colOff>
      <xdr:row>15</xdr:row>
      <xdr:rowOff>143164</xdr:rowOff>
    </xdr:to>
    <xdr:graphicFrame macro="">
      <xdr:nvGraphicFramePr>
        <xdr:cNvPr id="2" name="chtIncomeExpenses" descr="Column bar chart showing income and expenses." title="Income vs. Expenses">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2</xdr:col>
      <xdr:colOff>312420</xdr:colOff>
      <xdr:row>14</xdr:row>
      <xdr:rowOff>251460</xdr:rowOff>
    </xdr:from>
    <xdr:ext cx="894080" cy="218073"/>
    <xdr:sp macro="" textlink="">
      <xdr:nvSpPr>
        <xdr:cNvPr id="8" name="TextBox 7">
          <a:extLst>
            <a:ext uri="{FF2B5EF4-FFF2-40B4-BE49-F238E27FC236}">
              <a16:creationId xmlns:a16="http://schemas.microsoft.com/office/drawing/2014/main" id="{E8862390-EA88-8A17-36FE-EBD3AEB85F44}"/>
            </a:ext>
          </a:extLst>
        </xdr:cNvPr>
        <xdr:cNvSpPr txBox="1"/>
      </xdr:nvSpPr>
      <xdr:spPr>
        <a:xfrm>
          <a:off x="2153920" y="4480560"/>
          <a:ext cx="894080"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800"/>
            <a:t>INGRESOS</a:t>
          </a:r>
        </a:p>
      </xdr:txBody>
    </xdr:sp>
    <xdr:clientData/>
  </xdr:oneCellAnchor>
  <xdr:oneCellAnchor>
    <xdr:from>
      <xdr:col>3</xdr:col>
      <xdr:colOff>71120</xdr:colOff>
      <xdr:row>14</xdr:row>
      <xdr:rowOff>264160</xdr:rowOff>
    </xdr:from>
    <xdr:ext cx="894080" cy="218073"/>
    <xdr:sp macro="" textlink="">
      <xdr:nvSpPr>
        <xdr:cNvPr id="9" name="TextBox 8">
          <a:extLst>
            <a:ext uri="{FF2B5EF4-FFF2-40B4-BE49-F238E27FC236}">
              <a16:creationId xmlns:a16="http://schemas.microsoft.com/office/drawing/2014/main" id="{15BF7426-E467-524F-AEAA-75BFF6036E66}"/>
            </a:ext>
          </a:extLst>
        </xdr:cNvPr>
        <xdr:cNvSpPr txBox="1"/>
      </xdr:nvSpPr>
      <xdr:spPr>
        <a:xfrm>
          <a:off x="3106420" y="4493260"/>
          <a:ext cx="894080"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800"/>
            <a:t>GASTOS</a:t>
          </a:r>
        </a:p>
      </xdr:txBody>
    </xdr:sp>
    <xdr:clientData/>
  </xdr:oneCellAnchor>
  <xdr:twoCellAnchor editAs="oneCell">
    <xdr:from>
      <xdr:col>7</xdr:col>
      <xdr:colOff>1148079</xdr:colOff>
      <xdr:row>1</xdr:row>
      <xdr:rowOff>91441</xdr:rowOff>
    </xdr:from>
    <xdr:to>
      <xdr:col>11</xdr:col>
      <xdr:colOff>18288</xdr:colOff>
      <xdr:row>1</xdr:row>
      <xdr:rowOff>822961</xdr:rowOff>
    </xdr:to>
    <xdr:pic>
      <xdr:nvPicPr>
        <xdr:cNvPr id="10" name="Picture 9">
          <a:hlinkClick xmlns:r="http://schemas.openxmlformats.org/officeDocument/2006/relationships" r:id="rId3"/>
          <a:extLst>
            <a:ext uri="{FF2B5EF4-FFF2-40B4-BE49-F238E27FC236}">
              <a16:creationId xmlns:a16="http://schemas.microsoft.com/office/drawing/2014/main" id="{0FA702D5-E80D-A8AB-76E8-8EABC7F37F53}"/>
            </a:ext>
          </a:extLst>
        </xdr:cNvPr>
        <xdr:cNvPicPr>
          <a:picLocks noChangeAspect="1"/>
        </xdr:cNvPicPr>
      </xdr:nvPicPr>
      <xdr:blipFill rotWithShape="1">
        <a:blip xmlns:r="http://schemas.openxmlformats.org/officeDocument/2006/relationships" r:embed="rId4"/>
        <a:srcRect l="17778" t="42523" r="18431" b="41776"/>
        <a:stretch/>
      </xdr:blipFill>
      <xdr:spPr>
        <a:xfrm>
          <a:off x="7934959" y="152401"/>
          <a:ext cx="2974849" cy="7315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593140</xdr:colOff>
      <xdr:row>3</xdr:row>
      <xdr:rowOff>169956</xdr:rowOff>
    </xdr:from>
    <xdr:to>
      <xdr:col>4</xdr:col>
      <xdr:colOff>155865</xdr:colOff>
      <xdr:row>15</xdr:row>
      <xdr:rowOff>16164</xdr:rowOff>
    </xdr:to>
    <xdr:graphicFrame macro="">
      <xdr:nvGraphicFramePr>
        <xdr:cNvPr id="3" name="chtIncomeExpenses" descr="Column bar chart showing income and expenses." title="Income vs. Expenses">
          <a:extLst>
            <a:ext uri="{FF2B5EF4-FFF2-40B4-BE49-F238E27FC236}">
              <a16:creationId xmlns:a16="http://schemas.microsoft.com/office/drawing/2014/main" id="{43C495D2-F0FC-654F-B1D6-2043541F95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1455420</xdr:colOff>
      <xdr:row>14</xdr:row>
      <xdr:rowOff>73660</xdr:rowOff>
    </xdr:from>
    <xdr:ext cx="894080" cy="218073"/>
    <xdr:sp macro="" textlink="">
      <xdr:nvSpPr>
        <xdr:cNvPr id="4" name="TextBox 3">
          <a:extLst>
            <a:ext uri="{FF2B5EF4-FFF2-40B4-BE49-F238E27FC236}">
              <a16:creationId xmlns:a16="http://schemas.microsoft.com/office/drawing/2014/main" id="{42A6EC42-5639-1B43-B3E3-A05D9F0EE882}"/>
            </a:ext>
          </a:extLst>
        </xdr:cNvPr>
        <xdr:cNvSpPr txBox="1"/>
      </xdr:nvSpPr>
      <xdr:spPr>
        <a:xfrm>
          <a:off x="1798320" y="4467860"/>
          <a:ext cx="894080"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800"/>
            <a:t>INGRESOS</a:t>
          </a:r>
        </a:p>
      </xdr:txBody>
    </xdr:sp>
    <xdr:clientData/>
  </xdr:oneCellAnchor>
  <xdr:oneCellAnchor>
    <xdr:from>
      <xdr:col>2</xdr:col>
      <xdr:colOff>769620</xdr:colOff>
      <xdr:row>14</xdr:row>
      <xdr:rowOff>111760</xdr:rowOff>
    </xdr:from>
    <xdr:ext cx="894080" cy="218073"/>
    <xdr:sp macro="" textlink="">
      <xdr:nvSpPr>
        <xdr:cNvPr id="5" name="TextBox 4">
          <a:extLst>
            <a:ext uri="{FF2B5EF4-FFF2-40B4-BE49-F238E27FC236}">
              <a16:creationId xmlns:a16="http://schemas.microsoft.com/office/drawing/2014/main" id="{E520EA5E-44A0-5543-A82A-CA44566EBFDC}"/>
            </a:ext>
          </a:extLst>
        </xdr:cNvPr>
        <xdr:cNvSpPr txBox="1"/>
      </xdr:nvSpPr>
      <xdr:spPr>
        <a:xfrm>
          <a:off x="2611120" y="4505960"/>
          <a:ext cx="894080"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800"/>
            <a:t>GASTOS</a:t>
          </a:r>
        </a:p>
      </xdr:txBody>
    </xdr:sp>
    <xdr:clientData/>
  </xdr:oneCellAnchor>
  <xdr:twoCellAnchor editAs="oneCell">
    <xdr:from>
      <xdr:col>7</xdr:col>
      <xdr:colOff>1148079</xdr:colOff>
      <xdr:row>1</xdr:row>
      <xdr:rowOff>91441</xdr:rowOff>
    </xdr:from>
    <xdr:to>
      <xdr:col>11</xdr:col>
      <xdr:colOff>18288</xdr:colOff>
      <xdr:row>1</xdr:row>
      <xdr:rowOff>822961</xdr:rowOff>
    </xdr:to>
    <xdr:pic>
      <xdr:nvPicPr>
        <xdr:cNvPr id="6" name="Picture 5">
          <a:hlinkClick xmlns:r="http://schemas.openxmlformats.org/officeDocument/2006/relationships" r:id="rId2"/>
          <a:extLst>
            <a:ext uri="{FF2B5EF4-FFF2-40B4-BE49-F238E27FC236}">
              <a16:creationId xmlns:a16="http://schemas.microsoft.com/office/drawing/2014/main" id="{D9B89FAC-9DC1-0F46-85A1-7650C4CFD4AE}"/>
            </a:ext>
          </a:extLst>
        </xdr:cNvPr>
        <xdr:cNvPicPr>
          <a:picLocks noChangeAspect="1"/>
        </xdr:cNvPicPr>
      </xdr:nvPicPr>
      <xdr:blipFill rotWithShape="1">
        <a:blip xmlns:r="http://schemas.openxmlformats.org/officeDocument/2006/relationships" r:embed="rId3"/>
        <a:srcRect l="17778" t="42523" r="18431" b="41776"/>
        <a:stretch/>
      </xdr:blipFill>
      <xdr:spPr>
        <a:xfrm>
          <a:off x="8285479" y="154941"/>
          <a:ext cx="2959609" cy="7315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796340</xdr:colOff>
      <xdr:row>3</xdr:row>
      <xdr:rowOff>182656</xdr:rowOff>
    </xdr:from>
    <xdr:to>
      <xdr:col>4</xdr:col>
      <xdr:colOff>359065</xdr:colOff>
      <xdr:row>15</xdr:row>
      <xdr:rowOff>28864</xdr:rowOff>
    </xdr:to>
    <xdr:graphicFrame macro="">
      <xdr:nvGraphicFramePr>
        <xdr:cNvPr id="3" name="chtIncomeExpenses" descr="Column bar chart showing income and expenses." title="Income vs. Expenses">
          <a:extLst>
            <a:ext uri="{FF2B5EF4-FFF2-40B4-BE49-F238E27FC236}">
              <a16:creationId xmlns:a16="http://schemas.microsoft.com/office/drawing/2014/main" id="{0AB3738D-47F1-514B-A7A8-3E5809EEEC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223520</xdr:colOff>
      <xdr:row>14</xdr:row>
      <xdr:rowOff>99060</xdr:rowOff>
    </xdr:from>
    <xdr:ext cx="894080" cy="218073"/>
    <xdr:sp macro="" textlink="">
      <xdr:nvSpPr>
        <xdr:cNvPr id="4" name="TextBox 3">
          <a:extLst>
            <a:ext uri="{FF2B5EF4-FFF2-40B4-BE49-F238E27FC236}">
              <a16:creationId xmlns:a16="http://schemas.microsoft.com/office/drawing/2014/main" id="{86B66872-F26B-1E43-8BC0-A8E1A8F36DF8}"/>
            </a:ext>
          </a:extLst>
        </xdr:cNvPr>
        <xdr:cNvSpPr txBox="1"/>
      </xdr:nvSpPr>
      <xdr:spPr>
        <a:xfrm>
          <a:off x="2065020" y="4328160"/>
          <a:ext cx="894080"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800"/>
            <a:t>INGRESOS</a:t>
          </a:r>
        </a:p>
      </xdr:txBody>
    </xdr:sp>
    <xdr:clientData/>
  </xdr:oneCellAnchor>
  <xdr:oneCellAnchor>
    <xdr:from>
      <xdr:col>2</xdr:col>
      <xdr:colOff>1036320</xdr:colOff>
      <xdr:row>14</xdr:row>
      <xdr:rowOff>111760</xdr:rowOff>
    </xdr:from>
    <xdr:ext cx="894080" cy="218073"/>
    <xdr:sp macro="" textlink="">
      <xdr:nvSpPr>
        <xdr:cNvPr id="5" name="TextBox 4">
          <a:extLst>
            <a:ext uri="{FF2B5EF4-FFF2-40B4-BE49-F238E27FC236}">
              <a16:creationId xmlns:a16="http://schemas.microsoft.com/office/drawing/2014/main" id="{9D860C42-AA62-014C-B60D-66AEB6714CA0}"/>
            </a:ext>
          </a:extLst>
        </xdr:cNvPr>
        <xdr:cNvSpPr txBox="1"/>
      </xdr:nvSpPr>
      <xdr:spPr>
        <a:xfrm>
          <a:off x="2877820" y="4340860"/>
          <a:ext cx="894080"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800"/>
            <a:t>GASTOS</a:t>
          </a:r>
        </a:p>
      </xdr:txBody>
    </xdr:sp>
    <xdr:clientData/>
  </xdr:oneCellAnchor>
  <xdr:twoCellAnchor editAs="oneCell">
    <xdr:from>
      <xdr:col>7</xdr:col>
      <xdr:colOff>1148079</xdr:colOff>
      <xdr:row>1</xdr:row>
      <xdr:rowOff>91441</xdr:rowOff>
    </xdr:from>
    <xdr:to>
      <xdr:col>11</xdr:col>
      <xdr:colOff>18288</xdr:colOff>
      <xdr:row>1</xdr:row>
      <xdr:rowOff>822961</xdr:rowOff>
    </xdr:to>
    <xdr:pic>
      <xdr:nvPicPr>
        <xdr:cNvPr id="6" name="Picture 5">
          <a:hlinkClick xmlns:r="http://schemas.openxmlformats.org/officeDocument/2006/relationships" r:id="rId2"/>
          <a:extLst>
            <a:ext uri="{FF2B5EF4-FFF2-40B4-BE49-F238E27FC236}">
              <a16:creationId xmlns:a16="http://schemas.microsoft.com/office/drawing/2014/main" id="{23DB2087-234D-794C-B1C1-2042F3F0801A}"/>
            </a:ext>
          </a:extLst>
        </xdr:cNvPr>
        <xdr:cNvPicPr>
          <a:picLocks noChangeAspect="1"/>
        </xdr:cNvPicPr>
      </xdr:nvPicPr>
      <xdr:blipFill rotWithShape="1">
        <a:blip xmlns:r="http://schemas.openxmlformats.org/officeDocument/2006/relationships" r:embed="rId3"/>
        <a:srcRect l="17778" t="42523" r="18431" b="41776"/>
        <a:stretch/>
      </xdr:blipFill>
      <xdr:spPr>
        <a:xfrm>
          <a:off x="8285479" y="154941"/>
          <a:ext cx="2959609" cy="7315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682040</xdr:colOff>
      <xdr:row>3</xdr:row>
      <xdr:rowOff>119156</xdr:rowOff>
    </xdr:from>
    <xdr:to>
      <xdr:col>4</xdr:col>
      <xdr:colOff>244765</xdr:colOff>
      <xdr:row>14</xdr:row>
      <xdr:rowOff>549564</xdr:rowOff>
    </xdr:to>
    <xdr:graphicFrame macro="">
      <xdr:nvGraphicFramePr>
        <xdr:cNvPr id="3" name="chtIncomeExpenses" descr="Column bar chart showing income and expenses." title="Income vs. Expenses">
          <a:extLst>
            <a:ext uri="{FF2B5EF4-FFF2-40B4-BE49-F238E27FC236}">
              <a16:creationId xmlns:a16="http://schemas.microsoft.com/office/drawing/2014/main" id="{B6BA2882-A65F-C942-85FD-E0497E7A1F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147320</xdr:colOff>
      <xdr:row>14</xdr:row>
      <xdr:rowOff>35560</xdr:rowOff>
    </xdr:from>
    <xdr:ext cx="894080" cy="218073"/>
    <xdr:sp macro="" textlink="">
      <xdr:nvSpPr>
        <xdr:cNvPr id="4" name="TextBox 3">
          <a:extLst>
            <a:ext uri="{FF2B5EF4-FFF2-40B4-BE49-F238E27FC236}">
              <a16:creationId xmlns:a16="http://schemas.microsoft.com/office/drawing/2014/main" id="{54E19F36-2255-F648-A5BF-F31FCBE3F19F}"/>
            </a:ext>
          </a:extLst>
        </xdr:cNvPr>
        <xdr:cNvSpPr txBox="1"/>
      </xdr:nvSpPr>
      <xdr:spPr>
        <a:xfrm>
          <a:off x="1988820" y="4264660"/>
          <a:ext cx="894080"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800"/>
            <a:t>INGRESOS</a:t>
          </a:r>
        </a:p>
      </xdr:txBody>
    </xdr:sp>
    <xdr:clientData/>
  </xdr:oneCellAnchor>
  <xdr:oneCellAnchor>
    <xdr:from>
      <xdr:col>2</xdr:col>
      <xdr:colOff>947420</xdr:colOff>
      <xdr:row>14</xdr:row>
      <xdr:rowOff>73660</xdr:rowOff>
    </xdr:from>
    <xdr:ext cx="894080" cy="218073"/>
    <xdr:sp macro="" textlink="">
      <xdr:nvSpPr>
        <xdr:cNvPr id="5" name="TextBox 4">
          <a:extLst>
            <a:ext uri="{FF2B5EF4-FFF2-40B4-BE49-F238E27FC236}">
              <a16:creationId xmlns:a16="http://schemas.microsoft.com/office/drawing/2014/main" id="{5A8E0119-C2ED-5F4E-AE72-CADA9845AE44}"/>
            </a:ext>
          </a:extLst>
        </xdr:cNvPr>
        <xdr:cNvSpPr txBox="1"/>
      </xdr:nvSpPr>
      <xdr:spPr>
        <a:xfrm>
          <a:off x="2788920" y="4302760"/>
          <a:ext cx="894080"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800"/>
            <a:t>GASTOS</a:t>
          </a:r>
        </a:p>
      </xdr:txBody>
    </xdr:sp>
    <xdr:clientData/>
  </xdr:oneCellAnchor>
  <xdr:twoCellAnchor editAs="oneCell">
    <xdr:from>
      <xdr:col>7</xdr:col>
      <xdr:colOff>1148079</xdr:colOff>
      <xdr:row>1</xdr:row>
      <xdr:rowOff>91441</xdr:rowOff>
    </xdr:from>
    <xdr:to>
      <xdr:col>11</xdr:col>
      <xdr:colOff>18288</xdr:colOff>
      <xdr:row>1</xdr:row>
      <xdr:rowOff>822961</xdr:rowOff>
    </xdr:to>
    <xdr:pic>
      <xdr:nvPicPr>
        <xdr:cNvPr id="6" name="Picture 5">
          <a:hlinkClick xmlns:r="http://schemas.openxmlformats.org/officeDocument/2006/relationships" r:id="rId2"/>
          <a:extLst>
            <a:ext uri="{FF2B5EF4-FFF2-40B4-BE49-F238E27FC236}">
              <a16:creationId xmlns:a16="http://schemas.microsoft.com/office/drawing/2014/main" id="{9B013176-2850-1442-A382-4D9C49B10903}"/>
            </a:ext>
          </a:extLst>
        </xdr:cNvPr>
        <xdr:cNvPicPr>
          <a:picLocks noChangeAspect="1"/>
        </xdr:cNvPicPr>
      </xdr:nvPicPr>
      <xdr:blipFill rotWithShape="1">
        <a:blip xmlns:r="http://schemas.openxmlformats.org/officeDocument/2006/relationships" r:embed="rId3"/>
        <a:srcRect l="17778" t="42523" r="18431" b="41776"/>
        <a:stretch/>
      </xdr:blipFill>
      <xdr:spPr>
        <a:xfrm>
          <a:off x="8285479" y="154941"/>
          <a:ext cx="2959609" cy="7315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237540</xdr:colOff>
      <xdr:row>3</xdr:row>
      <xdr:rowOff>208056</xdr:rowOff>
    </xdr:from>
    <xdr:to>
      <xdr:col>3</xdr:col>
      <xdr:colOff>295565</xdr:colOff>
      <xdr:row>15</xdr:row>
      <xdr:rowOff>54264</xdr:rowOff>
    </xdr:to>
    <xdr:graphicFrame macro="">
      <xdr:nvGraphicFramePr>
        <xdr:cNvPr id="3" name="chtIncomeExpenses" descr="Column bar chart showing income and expenses." title="Income vs. Expenses">
          <a:extLst>
            <a:ext uri="{FF2B5EF4-FFF2-40B4-BE49-F238E27FC236}">
              <a16:creationId xmlns:a16="http://schemas.microsoft.com/office/drawing/2014/main" id="{50455C5C-0BE2-344E-B7DE-A53A05457D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1176020</xdr:colOff>
      <xdr:row>14</xdr:row>
      <xdr:rowOff>137160</xdr:rowOff>
    </xdr:from>
    <xdr:ext cx="894080" cy="218073"/>
    <xdr:sp macro="" textlink="">
      <xdr:nvSpPr>
        <xdr:cNvPr id="4" name="TextBox 3">
          <a:extLst>
            <a:ext uri="{FF2B5EF4-FFF2-40B4-BE49-F238E27FC236}">
              <a16:creationId xmlns:a16="http://schemas.microsoft.com/office/drawing/2014/main" id="{23E3E4C9-4778-A440-9C65-D79A8D8B7BDE}"/>
            </a:ext>
          </a:extLst>
        </xdr:cNvPr>
        <xdr:cNvSpPr txBox="1"/>
      </xdr:nvSpPr>
      <xdr:spPr>
        <a:xfrm>
          <a:off x="1518920" y="4366260"/>
          <a:ext cx="894080"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800"/>
            <a:t>INGRESOS</a:t>
          </a:r>
        </a:p>
      </xdr:txBody>
    </xdr:sp>
    <xdr:clientData/>
  </xdr:oneCellAnchor>
  <xdr:oneCellAnchor>
    <xdr:from>
      <xdr:col>2</xdr:col>
      <xdr:colOff>502920</xdr:colOff>
      <xdr:row>14</xdr:row>
      <xdr:rowOff>149860</xdr:rowOff>
    </xdr:from>
    <xdr:ext cx="894080" cy="218073"/>
    <xdr:sp macro="" textlink="">
      <xdr:nvSpPr>
        <xdr:cNvPr id="5" name="TextBox 4">
          <a:extLst>
            <a:ext uri="{FF2B5EF4-FFF2-40B4-BE49-F238E27FC236}">
              <a16:creationId xmlns:a16="http://schemas.microsoft.com/office/drawing/2014/main" id="{9EA0F0E9-B5C9-4A4C-BF8B-C8ABD77C127B}"/>
            </a:ext>
          </a:extLst>
        </xdr:cNvPr>
        <xdr:cNvSpPr txBox="1"/>
      </xdr:nvSpPr>
      <xdr:spPr>
        <a:xfrm>
          <a:off x="2344420" y="4378960"/>
          <a:ext cx="894080"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800"/>
            <a:t>GASTOS</a:t>
          </a:r>
        </a:p>
      </xdr:txBody>
    </xdr:sp>
    <xdr:clientData/>
  </xdr:oneCellAnchor>
  <xdr:twoCellAnchor editAs="oneCell">
    <xdr:from>
      <xdr:col>7</xdr:col>
      <xdr:colOff>1148079</xdr:colOff>
      <xdr:row>1</xdr:row>
      <xdr:rowOff>91441</xdr:rowOff>
    </xdr:from>
    <xdr:to>
      <xdr:col>11</xdr:col>
      <xdr:colOff>18288</xdr:colOff>
      <xdr:row>1</xdr:row>
      <xdr:rowOff>822961</xdr:rowOff>
    </xdr:to>
    <xdr:pic>
      <xdr:nvPicPr>
        <xdr:cNvPr id="6" name="Picture 5">
          <a:hlinkClick xmlns:r="http://schemas.openxmlformats.org/officeDocument/2006/relationships" r:id="rId2"/>
          <a:extLst>
            <a:ext uri="{FF2B5EF4-FFF2-40B4-BE49-F238E27FC236}">
              <a16:creationId xmlns:a16="http://schemas.microsoft.com/office/drawing/2014/main" id="{C1942C7B-1371-5F42-8DFF-FA8076853FB9}"/>
            </a:ext>
          </a:extLst>
        </xdr:cNvPr>
        <xdr:cNvPicPr>
          <a:picLocks noChangeAspect="1"/>
        </xdr:cNvPicPr>
      </xdr:nvPicPr>
      <xdr:blipFill rotWithShape="1">
        <a:blip xmlns:r="http://schemas.openxmlformats.org/officeDocument/2006/relationships" r:embed="rId3"/>
        <a:srcRect l="17778" t="42523" r="18431" b="41776"/>
        <a:stretch/>
      </xdr:blipFill>
      <xdr:spPr>
        <a:xfrm>
          <a:off x="8285479" y="154941"/>
          <a:ext cx="2959609" cy="73152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669340</xdr:colOff>
      <xdr:row>3</xdr:row>
      <xdr:rowOff>68356</xdr:rowOff>
    </xdr:from>
    <xdr:to>
      <xdr:col>4</xdr:col>
      <xdr:colOff>232065</xdr:colOff>
      <xdr:row>14</xdr:row>
      <xdr:rowOff>498764</xdr:rowOff>
    </xdr:to>
    <xdr:graphicFrame macro="">
      <xdr:nvGraphicFramePr>
        <xdr:cNvPr id="3" name="chtIncomeExpenses" descr="Column bar chart showing income and expenses." title="Income vs. Expenses">
          <a:extLst>
            <a:ext uri="{FF2B5EF4-FFF2-40B4-BE49-F238E27FC236}">
              <a16:creationId xmlns:a16="http://schemas.microsoft.com/office/drawing/2014/main" id="{B667E124-951B-A545-8640-47545632CE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172720</xdr:colOff>
      <xdr:row>14</xdr:row>
      <xdr:rowOff>10160</xdr:rowOff>
    </xdr:from>
    <xdr:ext cx="894080" cy="218073"/>
    <xdr:sp macro="" textlink="">
      <xdr:nvSpPr>
        <xdr:cNvPr id="4" name="TextBox 3">
          <a:extLst>
            <a:ext uri="{FF2B5EF4-FFF2-40B4-BE49-F238E27FC236}">
              <a16:creationId xmlns:a16="http://schemas.microsoft.com/office/drawing/2014/main" id="{0AC399D6-43CE-B447-9D44-47EC0360D40B}"/>
            </a:ext>
          </a:extLst>
        </xdr:cNvPr>
        <xdr:cNvSpPr txBox="1"/>
      </xdr:nvSpPr>
      <xdr:spPr>
        <a:xfrm>
          <a:off x="2014220" y="4239260"/>
          <a:ext cx="894080"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800"/>
            <a:t>INGRESOS</a:t>
          </a:r>
        </a:p>
      </xdr:txBody>
    </xdr:sp>
    <xdr:clientData/>
  </xdr:oneCellAnchor>
  <xdr:oneCellAnchor>
    <xdr:from>
      <xdr:col>2</xdr:col>
      <xdr:colOff>896620</xdr:colOff>
      <xdr:row>14</xdr:row>
      <xdr:rowOff>22860</xdr:rowOff>
    </xdr:from>
    <xdr:ext cx="894080" cy="218073"/>
    <xdr:sp macro="" textlink="">
      <xdr:nvSpPr>
        <xdr:cNvPr id="5" name="TextBox 4">
          <a:extLst>
            <a:ext uri="{FF2B5EF4-FFF2-40B4-BE49-F238E27FC236}">
              <a16:creationId xmlns:a16="http://schemas.microsoft.com/office/drawing/2014/main" id="{44412DC4-15BD-744E-8BCA-8E415D837C2B}"/>
            </a:ext>
          </a:extLst>
        </xdr:cNvPr>
        <xdr:cNvSpPr txBox="1"/>
      </xdr:nvSpPr>
      <xdr:spPr>
        <a:xfrm>
          <a:off x="2738120" y="4251960"/>
          <a:ext cx="894080"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800"/>
            <a:t>GASTOS</a:t>
          </a:r>
        </a:p>
      </xdr:txBody>
    </xdr:sp>
    <xdr:clientData/>
  </xdr:oneCellAnchor>
  <xdr:twoCellAnchor editAs="oneCell">
    <xdr:from>
      <xdr:col>7</xdr:col>
      <xdr:colOff>1148079</xdr:colOff>
      <xdr:row>1</xdr:row>
      <xdr:rowOff>91441</xdr:rowOff>
    </xdr:from>
    <xdr:to>
      <xdr:col>11</xdr:col>
      <xdr:colOff>18288</xdr:colOff>
      <xdr:row>1</xdr:row>
      <xdr:rowOff>822961</xdr:rowOff>
    </xdr:to>
    <xdr:pic>
      <xdr:nvPicPr>
        <xdr:cNvPr id="6" name="Picture 5">
          <a:hlinkClick xmlns:r="http://schemas.openxmlformats.org/officeDocument/2006/relationships" r:id="rId2"/>
          <a:extLst>
            <a:ext uri="{FF2B5EF4-FFF2-40B4-BE49-F238E27FC236}">
              <a16:creationId xmlns:a16="http://schemas.microsoft.com/office/drawing/2014/main" id="{BD134367-F094-DE43-AA89-6E5E7681A01E}"/>
            </a:ext>
          </a:extLst>
        </xdr:cNvPr>
        <xdr:cNvPicPr>
          <a:picLocks noChangeAspect="1"/>
        </xdr:cNvPicPr>
      </xdr:nvPicPr>
      <xdr:blipFill rotWithShape="1">
        <a:blip xmlns:r="http://schemas.openxmlformats.org/officeDocument/2006/relationships" r:embed="rId3"/>
        <a:srcRect l="17778" t="42523" r="18431" b="41776"/>
        <a:stretch/>
      </xdr:blipFill>
      <xdr:spPr>
        <a:xfrm>
          <a:off x="8285479" y="154941"/>
          <a:ext cx="2959609" cy="73152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389940</xdr:colOff>
      <xdr:row>3</xdr:row>
      <xdr:rowOff>195356</xdr:rowOff>
    </xdr:from>
    <xdr:to>
      <xdr:col>3</xdr:col>
      <xdr:colOff>447965</xdr:colOff>
      <xdr:row>15</xdr:row>
      <xdr:rowOff>41564</xdr:rowOff>
    </xdr:to>
    <xdr:graphicFrame macro="">
      <xdr:nvGraphicFramePr>
        <xdr:cNvPr id="3" name="chtIncomeExpenses" descr="Column bar chart showing income and expenses." title="Income vs. Expenses">
          <a:extLst>
            <a:ext uri="{FF2B5EF4-FFF2-40B4-BE49-F238E27FC236}">
              <a16:creationId xmlns:a16="http://schemas.microsoft.com/office/drawing/2014/main" id="{1775573B-0B2E-D849-AB77-90B8CDC105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1328420</xdr:colOff>
      <xdr:row>14</xdr:row>
      <xdr:rowOff>99060</xdr:rowOff>
    </xdr:from>
    <xdr:ext cx="894080" cy="218073"/>
    <xdr:sp macro="" textlink="">
      <xdr:nvSpPr>
        <xdr:cNvPr id="4" name="TextBox 3">
          <a:extLst>
            <a:ext uri="{FF2B5EF4-FFF2-40B4-BE49-F238E27FC236}">
              <a16:creationId xmlns:a16="http://schemas.microsoft.com/office/drawing/2014/main" id="{63CAD574-C5E7-6141-9D07-B2D25EE6A8CE}"/>
            </a:ext>
          </a:extLst>
        </xdr:cNvPr>
        <xdr:cNvSpPr txBox="1"/>
      </xdr:nvSpPr>
      <xdr:spPr>
        <a:xfrm>
          <a:off x="1671320" y="4328160"/>
          <a:ext cx="894080"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800"/>
            <a:t>INGRESOS</a:t>
          </a:r>
        </a:p>
      </xdr:txBody>
    </xdr:sp>
    <xdr:clientData/>
  </xdr:oneCellAnchor>
  <xdr:oneCellAnchor>
    <xdr:from>
      <xdr:col>2</xdr:col>
      <xdr:colOff>604520</xdr:colOff>
      <xdr:row>14</xdr:row>
      <xdr:rowOff>111760</xdr:rowOff>
    </xdr:from>
    <xdr:ext cx="894080" cy="218073"/>
    <xdr:sp macro="" textlink="">
      <xdr:nvSpPr>
        <xdr:cNvPr id="5" name="TextBox 4">
          <a:extLst>
            <a:ext uri="{FF2B5EF4-FFF2-40B4-BE49-F238E27FC236}">
              <a16:creationId xmlns:a16="http://schemas.microsoft.com/office/drawing/2014/main" id="{5364B4CB-5893-DF41-9122-97AC72F3AB45}"/>
            </a:ext>
          </a:extLst>
        </xdr:cNvPr>
        <xdr:cNvSpPr txBox="1"/>
      </xdr:nvSpPr>
      <xdr:spPr>
        <a:xfrm>
          <a:off x="2446020" y="4340860"/>
          <a:ext cx="894080"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800"/>
            <a:t>GASTOS</a:t>
          </a:r>
        </a:p>
      </xdr:txBody>
    </xdr:sp>
    <xdr:clientData/>
  </xdr:oneCellAnchor>
  <xdr:twoCellAnchor editAs="oneCell">
    <xdr:from>
      <xdr:col>7</xdr:col>
      <xdr:colOff>1148079</xdr:colOff>
      <xdr:row>1</xdr:row>
      <xdr:rowOff>91441</xdr:rowOff>
    </xdr:from>
    <xdr:to>
      <xdr:col>11</xdr:col>
      <xdr:colOff>18288</xdr:colOff>
      <xdr:row>1</xdr:row>
      <xdr:rowOff>822961</xdr:rowOff>
    </xdr:to>
    <xdr:pic>
      <xdr:nvPicPr>
        <xdr:cNvPr id="6" name="Picture 5">
          <a:hlinkClick xmlns:r="http://schemas.openxmlformats.org/officeDocument/2006/relationships" r:id="rId2"/>
          <a:extLst>
            <a:ext uri="{FF2B5EF4-FFF2-40B4-BE49-F238E27FC236}">
              <a16:creationId xmlns:a16="http://schemas.microsoft.com/office/drawing/2014/main" id="{22032202-1071-2543-8DCB-BD0877E6F268}"/>
            </a:ext>
          </a:extLst>
        </xdr:cNvPr>
        <xdr:cNvPicPr>
          <a:picLocks noChangeAspect="1"/>
        </xdr:cNvPicPr>
      </xdr:nvPicPr>
      <xdr:blipFill rotWithShape="1">
        <a:blip xmlns:r="http://schemas.openxmlformats.org/officeDocument/2006/relationships" r:embed="rId3"/>
        <a:srcRect l="17778" t="42523" r="18431" b="41776"/>
        <a:stretch/>
      </xdr:blipFill>
      <xdr:spPr>
        <a:xfrm>
          <a:off x="8285479" y="154941"/>
          <a:ext cx="2959609" cy="73152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694740</xdr:colOff>
      <xdr:row>4</xdr:row>
      <xdr:rowOff>30256</xdr:rowOff>
    </xdr:from>
    <xdr:to>
      <xdr:col>4</xdr:col>
      <xdr:colOff>257465</xdr:colOff>
      <xdr:row>15</xdr:row>
      <xdr:rowOff>105064</xdr:rowOff>
    </xdr:to>
    <xdr:graphicFrame macro="">
      <xdr:nvGraphicFramePr>
        <xdr:cNvPr id="3" name="chtIncomeExpenses" descr="Column bar chart showing income and expenses." title="Income vs. Expenses">
          <a:extLst>
            <a:ext uri="{FF2B5EF4-FFF2-40B4-BE49-F238E27FC236}">
              <a16:creationId xmlns:a16="http://schemas.microsoft.com/office/drawing/2014/main" id="{394D3210-1A7B-AE49-9B03-3E9BA11FC9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147320</xdr:colOff>
      <xdr:row>14</xdr:row>
      <xdr:rowOff>162560</xdr:rowOff>
    </xdr:from>
    <xdr:ext cx="894080" cy="218073"/>
    <xdr:sp macro="" textlink="">
      <xdr:nvSpPr>
        <xdr:cNvPr id="4" name="TextBox 3">
          <a:extLst>
            <a:ext uri="{FF2B5EF4-FFF2-40B4-BE49-F238E27FC236}">
              <a16:creationId xmlns:a16="http://schemas.microsoft.com/office/drawing/2014/main" id="{9F5900A2-DCE0-5246-80DF-6DC2066FCE7E}"/>
            </a:ext>
          </a:extLst>
        </xdr:cNvPr>
        <xdr:cNvSpPr txBox="1"/>
      </xdr:nvSpPr>
      <xdr:spPr>
        <a:xfrm>
          <a:off x="1988820" y="4391660"/>
          <a:ext cx="894080"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800"/>
            <a:t>INGRESOS</a:t>
          </a:r>
        </a:p>
      </xdr:txBody>
    </xdr:sp>
    <xdr:clientData/>
  </xdr:oneCellAnchor>
  <xdr:oneCellAnchor>
    <xdr:from>
      <xdr:col>2</xdr:col>
      <xdr:colOff>985520</xdr:colOff>
      <xdr:row>14</xdr:row>
      <xdr:rowOff>162560</xdr:rowOff>
    </xdr:from>
    <xdr:ext cx="894080" cy="218073"/>
    <xdr:sp macro="" textlink="">
      <xdr:nvSpPr>
        <xdr:cNvPr id="5" name="TextBox 4">
          <a:extLst>
            <a:ext uri="{FF2B5EF4-FFF2-40B4-BE49-F238E27FC236}">
              <a16:creationId xmlns:a16="http://schemas.microsoft.com/office/drawing/2014/main" id="{4487E0F6-C456-2B44-BA82-6D0461F2B681}"/>
            </a:ext>
          </a:extLst>
        </xdr:cNvPr>
        <xdr:cNvSpPr txBox="1"/>
      </xdr:nvSpPr>
      <xdr:spPr>
        <a:xfrm>
          <a:off x="2827020" y="4391660"/>
          <a:ext cx="894080"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800"/>
            <a:t>GASTOS</a:t>
          </a:r>
        </a:p>
      </xdr:txBody>
    </xdr:sp>
    <xdr:clientData/>
  </xdr:oneCellAnchor>
  <xdr:twoCellAnchor editAs="oneCell">
    <xdr:from>
      <xdr:col>7</xdr:col>
      <xdr:colOff>1148079</xdr:colOff>
      <xdr:row>1</xdr:row>
      <xdr:rowOff>91441</xdr:rowOff>
    </xdr:from>
    <xdr:to>
      <xdr:col>11</xdr:col>
      <xdr:colOff>18288</xdr:colOff>
      <xdr:row>1</xdr:row>
      <xdr:rowOff>822961</xdr:rowOff>
    </xdr:to>
    <xdr:pic>
      <xdr:nvPicPr>
        <xdr:cNvPr id="6" name="Picture 5">
          <a:hlinkClick xmlns:r="http://schemas.openxmlformats.org/officeDocument/2006/relationships" r:id="rId2"/>
          <a:extLst>
            <a:ext uri="{FF2B5EF4-FFF2-40B4-BE49-F238E27FC236}">
              <a16:creationId xmlns:a16="http://schemas.microsoft.com/office/drawing/2014/main" id="{17DD1117-3590-6D4C-B422-02895C654CE5}"/>
            </a:ext>
          </a:extLst>
        </xdr:cNvPr>
        <xdr:cNvPicPr>
          <a:picLocks noChangeAspect="1"/>
        </xdr:cNvPicPr>
      </xdr:nvPicPr>
      <xdr:blipFill rotWithShape="1">
        <a:blip xmlns:r="http://schemas.openxmlformats.org/officeDocument/2006/relationships" r:embed="rId3"/>
        <a:srcRect l="17778" t="42523" r="18431" b="41776"/>
        <a:stretch/>
      </xdr:blipFill>
      <xdr:spPr>
        <a:xfrm>
          <a:off x="8285479" y="154941"/>
          <a:ext cx="2959609" cy="73152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MonthlyIncome" displayName="MonthlyIncome" ref="B17:C23" totalsRowCount="1" headerRowDxfId="284" dataDxfId="282" totalsRowDxfId="280" headerRowBorderDxfId="283" tableBorderDxfId="281" totalsRowBorderDxfId="279">
  <autoFilter ref="B17:C22" xr:uid="{00000000-0009-0000-0100-000001000000}"/>
  <tableColumns count="2">
    <tableColumn id="1" xr3:uid="{00000000-0010-0000-0000-000001000000}" name="DESCRIPCIÓN" totalsRowLabel="TOTAL" dataDxfId="278" totalsRowDxfId="277"/>
    <tableColumn id="2" xr3:uid="{00000000-0010-0000-0000-000002000000}" name="VALOR" totalsRowFunction="sum" dataDxfId="276" totalsRowDxfId="275" dataCellStyle="Moneda [0]" totalsRowCellStyle="Moneda [0]"/>
  </tableColumns>
  <tableStyleInfo name="Personal budget table" showFirstColumn="0" showLastColumn="0" showRowStripes="1" showColumnStripes="0"/>
  <extLst>
    <ext xmlns:x14="http://schemas.microsoft.com/office/spreadsheetml/2009/9/main" uri="{504A1905-F514-4f6f-8877-14C23A59335A}">
      <x14:table altText="Monthly Income" altTextSummary="Enter monthly income sources and their amounts."/>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33A0E730-6FC7-BB4A-9516-3A5507B94E58}" name="MonthlyIncome535" displayName="MonthlyIncome535" ref="B17:C22" totalsRowShown="0" headerRowDxfId="205" dataDxfId="203" headerRowBorderDxfId="204" tableBorderDxfId="202" totalsRowBorderDxfId="201">
  <autoFilter ref="B17:C22" xr:uid="{00000000-0009-0000-0100-000001000000}"/>
  <tableColumns count="2">
    <tableColumn id="1" xr3:uid="{D84FA7C7-59FA-F044-985B-7F8669ECA624}" name="DESCRIPCIÓN" dataDxfId="200"/>
    <tableColumn id="2" xr3:uid="{9C45638E-D962-5F42-AB88-C85E88B624D3}" name="VALOR" dataDxfId="199"/>
  </tableColumns>
  <tableStyleInfo name="Personal budget table" showFirstColumn="0" showLastColumn="0" showRowStripes="1" showColumnStripes="0"/>
  <extLst>
    <ext xmlns:x14="http://schemas.microsoft.com/office/spreadsheetml/2009/9/main" uri="{504A1905-F514-4f6f-8877-14C23A59335A}">
      <x14:table altText="Monthly Income" altTextSummary="Enter monthly income sources and their amounts."/>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F12AD3F4-C81C-A347-A0E2-47B68DEAB6E0}" name="MonthlyExpenses636" displayName="MonthlyExpenses636" ref="F17:H31" totalsRowShown="0" headerRowDxfId="198" dataDxfId="196" headerRowBorderDxfId="197" tableBorderDxfId="195" totalsRowBorderDxfId="194">
  <autoFilter ref="F17:H31" xr:uid="{00000000-0009-0000-0100-000002000000}"/>
  <tableColumns count="3">
    <tableColumn id="1" xr3:uid="{FFBA6097-44B6-DF4C-831D-AAE1F1958B6B}" name="DESCRIPCIÓN" dataDxfId="193"/>
    <tableColumn id="2" xr3:uid="{3FF3BFBB-A091-174F-BB9B-EF5FB1855121}" name="TIPO DE GASTO" dataDxfId="192"/>
    <tableColumn id="3" xr3:uid="{73F3407C-803B-ED48-8ADE-8C329E2CD7DE}" name="VALOR" dataDxfId="191"/>
  </tableColumns>
  <tableStyleInfo name="Personal budget table" showFirstColumn="0" showLastColumn="0" showRowStripes="1" showColumnStripes="0"/>
  <extLst>
    <ext xmlns:x14="http://schemas.microsoft.com/office/spreadsheetml/2009/9/main" uri="{504A1905-F514-4f6f-8877-14C23A59335A}">
      <x14:table altText="Monthly Expenses" altTextSummary="Enter monthly expense items, their due date and amounts per month."/>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1A7866A8-A8D0-7D4F-A7A9-E6643EEDDB75}" name="Savings737" displayName="Savings737" ref="J17:K20" totalsRowShown="0" headerRowDxfId="190" dataDxfId="188" headerRowBorderDxfId="189" tableBorderDxfId="187" totalsRowBorderDxfId="186">
  <autoFilter ref="J17:K20" xr:uid="{00000000-0009-0000-0100-000003000000}"/>
  <tableColumns count="2">
    <tableColumn id="1" xr3:uid="{6FDE6A17-F466-4C48-8E54-E9C811D290A8}" name="FECHA" dataDxfId="185"/>
    <tableColumn id="2" xr3:uid="{5947C468-9F4B-E148-B78B-841039199EBC}" name="VALOR" dataDxfId="184"/>
  </tableColumns>
  <tableStyleInfo name="Personal budget table" showFirstColumn="0" showLastColumn="0" showRowStripes="1" showColumnStripes="0"/>
  <extLst>
    <ext xmlns:x14="http://schemas.microsoft.com/office/spreadsheetml/2009/9/main" uri="{504A1905-F514-4f6f-8877-14C23A59335A}">
      <x14:table altText="Savings" altTextSummary="Enter monthly savings and date saved."/>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AE735B13-4483-9144-946E-339B01F791F9}" name="MonthlyIncome5838" displayName="MonthlyIncome5838" ref="B17:C22" totalsRowShown="0" headerRowDxfId="182" dataDxfId="180" headerRowBorderDxfId="181" tableBorderDxfId="179" totalsRowBorderDxfId="178">
  <autoFilter ref="B17:C22" xr:uid="{00000000-0009-0000-0100-000001000000}"/>
  <tableColumns count="2">
    <tableColumn id="1" xr3:uid="{69BA3994-C994-A848-B64E-18D9D534CE6E}" name="DESCRIPCIÓN" dataDxfId="177"/>
    <tableColumn id="2" xr3:uid="{1026E18A-716F-B040-870E-4C6650F3BA27}" name="VALOR" dataDxfId="176"/>
  </tableColumns>
  <tableStyleInfo name="Personal budget table" showFirstColumn="0" showLastColumn="0" showRowStripes="1" showColumnStripes="0"/>
  <extLst>
    <ext xmlns:x14="http://schemas.microsoft.com/office/spreadsheetml/2009/9/main" uri="{504A1905-F514-4f6f-8877-14C23A59335A}">
      <x14:table altText="Monthly Income" altTextSummary="Enter monthly income sources and their amounts."/>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A7E1C016-12C3-BC4F-A35E-A90FEF75AF1F}" name="MonthlyExpenses6939" displayName="MonthlyExpenses6939" ref="F17:H31" totalsRowShown="0" headerRowDxfId="175" dataDxfId="173" headerRowBorderDxfId="174" tableBorderDxfId="172" totalsRowBorderDxfId="171">
  <autoFilter ref="F17:H31" xr:uid="{00000000-0009-0000-0100-000002000000}"/>
  <tableColumns count="3">
    <tableColumn id="1" xr3:uid="{44637C0F-51D6-2941-9F6E-C1D38A322A91}" name="DESCRIPCIÓN" dataDxfId="170"/>
    <tableColumn id="2" xr3:uid="{D922EBEE-4860-214D-BD2F-BFCD9A56B1E7}" name="TIPO DE GASTO" dataDxfId="169"/>
    <tableColumn id="3" xr3:uid="{8BB9B8DC-D013-3B4A-9AC1-DBB2457B01EE}" name="VALOR" dataDxfId="168"/>
  </tableColumns>
  <tableStyleInfo name="Personal budget table" showFirstColumn="0" showLastColumn="0" showRowStripes="1" showColumnStripes="0"/>
  <extLst>
    <ext xmlns:x14="http://schemas.microsoft.com/office/spreadsheetml/2009/9/main" uri="{504A1905-F514-4f6f-8877-14C23A59335A}">
      <x14:table altText="Monthly Expenses" altTextSummary="Enter monthly expense items, their due date and amounts per month."/>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EEE0F90F-EAC8-AE4E-8B08-9B0B02394D09}" name="Savings71040" displayName="Savings71040" ref="J17:K20" totalsRowShown="0" headerRowDxfId="167" dataDxfId="165" headerRowBorderDxfId="166" tableBorderDxfId="164" totalsRowBorderDxfId="163">
  <autoFilter ref="J17:K20" xr:uid="{00000000-0009-0000-0100-000003000000}"/>
  <tableColumns count="2">
    <tableColumn id="1" xr3:uid="{F181B5FA-AEF1-154A-B35C-1073040511EF}" name="FECHA" dataDxfId="162"/>
    <tableColumn id="2" xr3:uid="{1C92C115-9BF1-AC40-87BE-52E19159B513}" name="VALOR" dataDxfId="161"/>
  </tableColumns>
  <tableStyleInfo name="Personal budget table" showFirstColumn="0" showLastColumn="0" showRowStripes="1" showColumnStripes="0"/>
  <extLst>
    <ext xmlns:x14="http://schemas.microsoft.com/office/spreadsheetml/2009/9/main" uri="{504A1905-F514-4f6f-8877-14C23A59335A}">
      <x14:table altText="Savings" altTextSummary="Enter monthly savings and date saved."/>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C3EF059A-12EF-8C45-8582-5AA7B02F1849}" name="MonthlyIncome53541" displayName="MonthlyIncome53541" ref="B17:C22" totalsRowShown="0" headerRowDxfId="159" dataDxfId="157" headerRowBorderDxfId="158" tableBorderDxfId="156" totalsRowBorderDxfId="155">
  <autoFilter ref="B17:C22" xr:uid="{00000000-0009-0000-0100-000001000000}"/>
  <tableColumns count="2">
    <tableColumn id="1" xr3:uid="{EF5A18A2-4275-1A4E-A4F5-46DE50BDB256}" name="DESCRIPCIÓN" dataDxfId="154"/>
    <tableColumn id="2" xr3:uid="{F0ECF3D9-3A16-3645-9AED-1CA153B44B11}" name="VALOR" dataDxfId="153"/>
  </tableColumns>
  <tableStyleInfo name="Personal budget table" showFirstColumn="0" showLastColumn="0" showRowStripes="1" showColumnStripes="0"/>
  <extLst>
    <ext xmlns:x14="http://schemas.microsoft.com/office/spreadsheetml/2009/9/main" uri="{504A1905-F514-4f6f-8877-14C23A59335A}">
      <x14:table altText="Monthly Income" altTextSummary="Enter monthly income sources and their amounts."/>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4F98E2C-7E4F-6347-A03F-D5A26942D6FD}" name="MonthlyExpenses63642" displayName="MonthlyExpenses63642" ref="F17:H31" totalsRowShown="0" headerRowDxfId="152" dataDxfId="150" headerRowBorderDxfId="151" tableBorderDxfId="149" totalsRowBorderDxfId="148">
  <autoFilter ref="F17:H31" xr:uid="{00000000-0009-0000-0100-000002000000}"/>
  <tableColumns count="3">
    <tableColumn id="1" xr3:uid="{FD12FF1E-336F-EB4C-A540-862F6900CC5A}" name="DESCRIPCIÓN" dataDxfId="147"/>
    <tableColumn id="2" xr3:uid="{E86C28AB-5062-124F-9A69-0D8DB2FEA3DC}" name="TIPO DE GASTO" dataDxfId="146"/>
    <tableColumn id="3" xr3:uid="{309B2CBE-A328-D845-A37E-87E565E75BE9}" name="VALOR" dataDxfId="145"/>
  </tableColumns>
  <tableStyleInfo name="Personal budget table" showFirstColumn="0" showLastColumn="0" showRowStripes="1" showColumnStripes="0"/>
  <extLst>
    <ext xmlns:x14="http://schemas.microsoft.com/office/spreadsheetml/2009/9/main" uri="{504A1905-F514-4f6f-8877-14C23A59335A}">
      <x14:table altText="Monthly Expenses" altTextSummary="Enter monthly expense items, their due date and amounts per month."/>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970611A2-BC63-024D-8988-5FB61486964E}" name="Savings73743" displayName="Savings73743" ref="J17:K20" totalsRowShown="0" headerRowDxfId="144" dataDxfId="142" headerRowBorderDxfId="143" tableBorderDxfId="141" totalsRowBorderDxfId="140">
  <autoFilter ref="J17:K20" xr:uid="{00000000-0009-0000-0100-000003000000}"/>
  <tableColumns count="2">
    <tableColumn id="1" xr3:uid="{BCA7ECB3-DEFA-DE4B-9B34-209EF7F3E381}" name="FECHA" dataDxfId="139"/>
    <tableColumn id="2" xr3:uid="{7CEB42BF-AB34-404E-ABD0-272196D5B8DD}" name="VALOR" dataDxfId="138"/>
  </tableColumns>
  <tableStyleInfo name="Personal budget table" showFirstColumn="0" showLastColumn="0" showRowStripes="1" showColumnStripes="0"/>
  <extLst>
    <ext xmlns:x14="http://schemas.microsoft.com/office/spreadsheetml/2009/9/main" uri="{504A1905-F514-4f6f-8877-14C23A59335A}">
      <x14:table altText="Savings" altTextSummary="Enter monthly savings and date saved."/>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4BB961E6-F33B-3C4D-9EB1-BC7DF1A8DD1B}" name="MonthlyIncome583844" displayName="MonthlyIncome583844" ref="B17:C22" totalsRowShown="0" headerRowDxfId="136" dataDxfId="134" headerRowBorderDxfId="135" tableBorderDxfId="133" totalsRowBorderDxfId="132">
  <autoFilter ref="B17:C22" xr:uid="{00000000-0009-0000-0100-000001000000}"/>
  <tableColumns count="2">
    <tableColumn id="1" xr3:uid="{2E00F552-A05B-F847-B8EE-3BE2AB816640}" name="DESCRIPCIÓN" dataDxfId="131"/>
    <tableColumn id="2" xr3:uid="{D4F3EB05-8FCD-8045-B2F5-4A992FE1D5B0}" name="VALOR" dataDxfId="130"/>
  </tableColumns>
  <tableStyleInfo name="Personal budget table" showFirstColumn="0" showLastColumn="0" showRowStripes="1" showColumnStripes="0"/>
  <extLst>
    <ext xmlns:x14="http://schemas.microsoft.com/office/spreadsheetml/2009/9/main" uri="{504A1905-F514-4f6f-8877-14C23A59335A}">
      <x14:table altText="Monthly Income" altTextSummary="Enter monthly income sources and their amount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MonthlyExpenses" displayName="MonthlyExpenses" ref="F17:H32" totalsRowCount="1" headerRowDxfId="274" dataDxfId="272" totalsRowDxfId="270" headerRowBorderDxfId="273" tableBorderDxfId="271" totalsRowBorderDxfId="269">
  <autoFilter ref="F17:H31" xr:uid="{00000000-0009-0000-0100-000002000000}"/>
  <tableColumns count="3">
    <tableColumn id="1" xr3:uid="{00000000-0010-0000-0100-000001000000}" name="DESCRIPCIÓN" totalsRowLabel="TOTAL" dataDxfId="268" totalsRowDxfId="267"/>
    <tableColumn id="2" xr3:uid="{00000000-0010-0000-0100-000002000000}" name="TIPO DE GASTO" dataDxfId="266" totalsRowDxfId="265"/>
    <tableColumn id="3" xr3:uid="{00000000-0010-0000-0100-000003000000}" name="VALOR" totalsRowFunction="sum" dataDxfId="264" totalsRowDxfId="263" totalsRowCellStyle="Moneda [0]"/>
  </tableColumns>
  <tableStyleInfo name="Personal budget table" showFirstColumn="0" showLastColumn="0" showRowStripes="1" showColumnStripes="0"/>
  <extLst>
    <ext xmlns:x14="http://schemas.microsoft.com/office/spreadsheetml/2009/9/main" uri="{504A1905-F514-4f6f-8877-14C23A59335A}">
      <x14:table altText="Monthly Expenses" altTextSummary="Enter monthly expense items, their due date and amounts per month."/>
    </ext>
  </extLst>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F7C3C05C-C485-BA4A-9995-C7B8962EDCDC}" name="MonthlyExpenses693945" displayName="MonthlyExpenses693945" ref="F17:H31" totalsRowShown="0" headerRowDxfId="129" dataDxfId="127" headerRowBorderDxfId="128" tableBorderDxfId="126" totalsRowBorderDxfId="125">
  <autoFilter ref="F17:H31" xr:uid="{00000000-0009-0000-0100-000002000000}"/>
  <tableColumns count="3">
    <tableColumn id="1" xr3:uid="{28F495E5-07C0-1641-88EA-77B8D459CAB6}" name="DESCRIPCIÓN" dataDxfId="124"/>
    <tableColumn id="2" xr3:uid="{177AD350-BDB2-9A4B-9D1B-C6C8C0EF40F5}" name="TIPO DE GASTO" dataDxfId="123"/>
    <tableColumn id="3" xr3:uid="{F246986A-1C72-6040-9E21-72800DF93C7E}" name="VALOR" dataDxfId="122"/>
  </tableColumns>
  <tableStyleInfo name="Personal budget table" showFirstColumn="0" showLastColumn="0" showRowStripes="1" showColumnStripes="0"/>
  <extLst>
    <ext xmlns:x14="http://schemas.microsoft.com/office/spreadsheetml/2009/9/main" uri="{504A1905-F514-4f6f-8877-14C23A59335A}">
      <x14:table altText="Monthly Expenses" altTextSummary="Enter monthly expense items, their due date and amounts per month."/>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FCEA1253-B1E5-C842-A59F-6EDE951E7FEA}" name="Savings7104046" displayName="Savings7104046" ref="J17:K20" totalsRowShown="0" headerRowDxfId="121" dataDxfId="119" headerRowBorderDxfId="120" tableBorderDxfId="118" totalsRowBorderDxfId="117">
  <autoFilter ref="J17:K20" xr:uid="{00000000-0009-0000-0100-000003000000}"/>
  <tableColumns count="2">
    <tableColumn id="1" xr3:uid="{018BAE9E-9207-F54F-B487-60C104A88FAA}" name="FECHA" dataDxfId="116"/>
    <tableColumn id="2" xr3:uid="{FBEC2DE1-710E-5B49-A588-8F22A47036E9}" name="VALOR" dataDxfId="115"/>
  </tableColumns>
  <tableStyleInfo name="Personal budget table" showFirstColumn="0" showLastColumn="0" showRowStripes="1" showColumnStripes="0"/>
  <extLst>
    <ext xmlns:x14="http://schemas.microsoft.com/office/spreadsheetml/2009/9/main" uri="{504A1905-F514-4f6f-8877-14C23A59335A}">
      <x14:table altText="Savings" altTextSummary="Enter monthly savings and date saved."/>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3A0D80F0-1ADC-AC48-974C-8D9112B9F80F}" name="MonthlyIncome5354147" displayName="MonthlyIncome5354147" ref="B17:C22" totalsRowShown="0" headerRowDxfId="113" dataDxfId="111" headerRowBorderDxfId="112" tableBorderDxfId="110" totalsRowBorderDxfId="109">
  <autoFilter ref="B17:C22" xr:uid="{00000000-0009-0000-0100-000001000000}"/>
  <tableColumns count="2">
    <tableColumn id="1" xr3:uid="{3F95BC27-0AF0-3044-908E-E9D970112706}" name="DESCRIPCIÓN" dataDxfId="108"/>
    <tableColumn id="2" xr3:uid="{B4B9E4C3-CA41-D14C-8FAA-1386D0A85FFB}" name="VALOR" dataDxfId="107"/>
  </tableColumns>
  <tableStyleInfo name="Personal budget table" showFirstColumn="0" showLastColumn="0" showRowStripes="1" showColumnStripes="0"/>
  <extLst>
    <ext xmlns:x14="http://schemas.microsoft.com/office/spreadsheetml/2009/9/main" uri="{504A1905-F514-4f6f-8877-14C23A59335A}">
      <x14:table altText="Monthly Income" altTextSummary="Enter monthly income sources and their amounts."/>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A38DCA84-DE3C-5842-BF83-AB14DF1D52AB}" name="MonthlyExpenses6364248" displayName="MonthlyExpenses6364248" ref="F17:H31" totalsRowShown="0" headerRowDxfId="106" dataDxfId="104" headerRowBorderDxfId="105" tableBorderDxfId="103" totalsRowBorderDxfId="102">
  <autoFilter ref="F17:H31" xr:uid="{00000000-0009-0000-0100-000002000000}"/>
  <tableColumns count="3">
    <tableColumn id="1" xr3:uid="{5163A1AE-9A87-0344-B19B-04E1677A7131}" name="DESCRIPCIÓN" dataDxfId="101"/>
    <tableColumn id="2" xr3:uid="{CB50966C-7BFF-1047-BA41-570A16F468EF}" name="TIPO DE GASTO" dataDxfId="100"/>
    <tableColumn id="3" xr3:uid="{E26B088F-1169-2E48-B0F1-2DA554EC4BF7}" name="VALOR" dataDxfId="99"/>
  </tableColumns>
  <tableStyleInfo name="Personal budget table" showFirstColumn="0" showLastColumn="0" showRowStripes="1" showColumnStripes="0"/>
  <extLst>
    <ext xmlns:x14="http://schemas.microsoft.com/office/spreadsheetml/2009/9/main" uri="{504A1905-F514-4f6f-8877-14C23A59335A}">
      <x14:table altText="Monthly Expenses" altTextSummary="Enter monthly expense items, their due date and amounts per month."/>
    </ext>
  </extLst>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268A8FE3-92D2-A441-873D-4EAA5B1A2480}" name="Savings7374349" displayName="Savings7374349" ref="J17:K20" totalsRowShown="0" headerRowDxfId="98" dataDxfId="96" headerRowBorderDxfId="97" tableBorderDxfId="95" totalsRowBorderDxfId="94">
  <autoFilter ref="J17:K20" xr:uid="{00000000-0009-0000-0100-000003000000}"/>
  <tableColumns count="2">
    <tableColumn id="1" xr3:uid="{B14081EB-0AD7-5749-BBFE-A787A7FCDBFB}" name="FECHA" dataDxfId="93"/>
    <tableColumn id="2" xr3:uid="{FF46112E-66AB-8248-8B97-CDD237C45DB8}" name="VALOR" dataDxfId="92"/>
  </tableColumns>
  <tableStyleInfo name="Personal budget table" showFirstColumn="0" showLastColumn="0" showRowStripes="1" showColumnStripes="0"/>
  <extLst>
    <ext xmlns:x14="http://schemas.microsoft.com/office/spreadsheetml/2009/9/main" uri="{504A1905-F514-4f6f-8877-14C23A59335A}">
      <x14:table altText="Savings" altTextSummary="Enter monthly savings and date saved."/>
    </ext>
  </extLst>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5183B9A7-34F8-7E4D-9ABE-655CAF1D5FAE}" name="MonthlyIncome58384450" displayName="MonthlyIncome58384450" ref="B17:C22" totalsRowShown="0" headerRowDxfId="90" dataDxfId="88" headerRowBorderDxfId="89" tableBorderDxfId="87" totalsRowBorderDxfId="86">
  <autoFilter ref="B17:C22" xr:uid="{00000000-0009-0000-0100-000001000000}"/>
  <tableColumns count="2">
    <tableColumn id="1" xr3:uid="{76BFA69B-67FD-1848-9EC3-C65DBB41CCD8}" name="DESCRIPCIÓN" dataDxfId="85"/>
    <tableColumn id="2" xr3:uid="{D1680E5F-C1A0-E943-89DA-ED285B8BB687}" name="VALOR" dataDxfId="84"/>
  </tableColumns>
  <tableStyleInfo name="Personal budget table" showFirstColumn="0" showLastColumn="0" showRowStripes="1" showColumnStripes="0"/>
  <extLst>
    <ext xmlns:x14="http://schemas.microsoft.com/office/spreadsheetml/2009/9/main" uri="{504A1905-F514-4f6f-8877-14C23A59335A}">
      <x14:table altText="Monthly Income" altTextSummary="Enter monthly income sources and their amounts."/>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3B9963A6-0CCA-2F44-9D3E-705D2B288661}" name="MonthlyExpenses69394551" displayName="MonthlyExpenses69394551" ref="F17:H31" totalsRowShown="0" headerRowDxfId="83" dataDxfId="81" headerRowBorderDxfId="82" tableBorderDxfId="80" totalsRowBorderDxfId="79">
  <autoFilter ref="F17:H31" xr:uid="{00000000-0009-0000-0100-000002000000}"/>
  <tableColumns count="3">
    <tableColumn id="1" xr3:uid="{A1492446-7268-EF45-BB3A-4E9FFC59AC9B}" name="DESCRIPCIÓN" dataDxfId="78"/>
    <tableColumn id="2" xr3:uid="{B38E5B36-EB7C-7045-8724-C86EE6A69537}" name="TIPO DE GASTO" dataDxfId="77"/>
    <tableColumn id="3" xr3:uid="{689CAF7F-1C5C-5943-AD99-875560640D25}" name="VALOR" dataDxfId="76"/>
  </tableColumns>
  <tableStyleInfo name="Personal budget table" showFirstColumn="0" showLastColumn="0" showRowStripes="1" showColumnStripes="0"/>
  <extLst>
    <ext xmlns:x14="http://schemas.microsoft.com/office/spreadsheetml/2009/9/main" uri="{504A1905-F514-4f6f-8877-14C23A59335A}">
      <x14:table altText="Monthly Expenses" altTextSummary="Enter monthly expense items, their due date and amounts per month."/>
    </ext>
  </extLst>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283D4CA3-F4A1-F540-B558-8F639026BC67}" name="Savings710404652" displayName="Savings710404652" ref="J17:K20" totalsRowShown="0" headerRowDxfId="75" dataDxfId="73" headerRowBorderDxfId="74" tableBorderDxfId="72" totalsRowBorderDxfId="71">
  <autoFilter ref="J17:K20" xr:uid="{00000000-0009-0000-0100-000003000000}"/>
  <tableColumns count="2">
    <tableColumn id="1" xr3:uid="{19E191B5-7430-6E4B-80C4-1921E1A08534}" name="FECHA" dataDxfId="70"/>
    <tableColumn id="2" xr3:uid="{3FA19F8F-D552-1145-ACA0-9E48FAA678F3}" name="VALOR" dataDxfId="69"/>
  </tableColumns>
  <tableStyleInfo name="Personal budget table" showFirstColumn="0" showLastColumn="0" showRowStripes="1" showColumnStripes="0"/>
  <extLst>
    <ext xmlns:x14="http://schemas.microsoft.com/office/spreadsheetml/2009/9/main" uri="{504A1905-F514-4f6f-8877-14C23A59335A}">
      <x14:table altText="Savings" altTextSummary="Enter monthly savings and date saved."/>
    </ext>
  </extLst>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47D199D5-FE74-E643-809A-88FE5FD55076}" name="MonthlyIncome535414753" displayName="MonthlyIncome535414753" ref="B17:C22" totalsRowShown="0" headerRowDxfId="67" dataDxfId="65" headerRowBorderDxfId="66" tableBorderDxfId="64" totalsRowBorderDxfId="63">
  <autoFilter ref="B17:C22" xr:uid="{00000000-0009-0000-0100-000001000000}"/>
  <tableColumns count="2">
    <tableColumn id="1" xr3:uid="{23306E04-5472-A345-BEC9-F989CFB3C9CE}" name="DESCRIPCIÓN" dataDxfId="62"/>
    <tableColumn id="2" xr3:uid="{DD14505F-A8E7-C345-B9D4-8559336C9886}" name="VALOR" dataDxfId="61"/>
  </tableColumns>
  <tableStyleInfo name="Personal budget table" showFirstColumn="0" showLastColumn="0" showRowStripes="1" showColumnStripes="0"/>
  <extLst>
    <ext xmlns:x14="http://schemas.microsoft.com/office/spreadsheetml/2009/9/main" uri="{504A1905-F514-4f6f-8877-14C23A59335A}">
      <x14:table altText="Monthly Income" altTextSummary="Enter monthly income sources and their amounts."/>
    </ext>
  </extLst>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E86F2A7F-9A0E-4B4E-BA23-374672FD5188}" name="MonthlyExpenses636424854" displayName="MonthlyExpenses636424854" ref="F17:H31" totalsRowShown="0" headerRowDxfId="60" dataDxfId="58" headerRowBorderDxfId="59" tableBorderDxfId="57" totalsRowBorderDxfId="56">
  <autoFilter ref="F17:H31" xr:uid="{00000000-0009-0000-0100-000002000000}"/>
  <tableColumns count="3">
    <tableColumn id="1" xr3:uid="{DE44E754-962F-7B4E-82DD-F9AA15E9FE1D}" name="DESCRIPCIÓN" dataDxfId="55"/>
    <tableColumn id="2" xr3:uid="{6FB097A6-991E-DF4F-9DB6-5FE837752C56}" name="TIPO DE GASTO" dataDxfId="54"/>
    <tableColumn id="3" xr3:uid="{8F9309B4-389D-BA42-AC0E-968F264B98B5}" name="VALOR" dataDxfId="53"/>
  </tableColumns>
  <tableStyleInfo name="Personal budget table" showFirstColumn="0" showLastColumn="0" showRowStripes="1" showColumnStripes="0"/>
  <extLst>
    <ext xmlns:x14="http://schemas.microsoft.com/office/spreadsheetml/2009/9/main" uri="{504A1905-F514-4f6f-8877-14C23A59335A}">
      <x14:table altText="Monthly Expenses" altTextSummary="Enter monthly expense items, their due date and amounts per month."/>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Savings" displayName="Savings" ref="J17:K21" totalsRowCount="1" headerRowDxfId="262" dataDxfId="260" totalsRowDxfId="258" headerRowBorderDxfId="261" tableBorderDxfId="259" totalsRowBorderDxfId="257">
  <autoFilter ref="J17:K20" xr:uid="{00000000-0009-0000-0100-000003000000}"/>
  <tableColumns count="2">
    <tableColumn id="1" xr3:uid="{00000000-0010-0000-0200-000001000000}" name="FECHA" totalsRowLabel="TOTAL" dataDxfId="256" totalsRowDxfId="255"/>
    <tableColumn id="2" xr3:uid="{00000000-0010-0000-0200-000002000000}" name="VALOR" totalsRowFunction="sum" dataDxfId="254" totalsRowDxfId="253" totalsRowCellStyle="Moneda [0]"/>
  </tableColumns>
  <tableStyleInfo name="Personal budget table" showFirstColumn="0" showLastColumn="0" showRowStripes="1" showColumnStripes="0"/>
  <extLst>
    <ext xmlns:x14="http://schemas.microsoft.com/office/spreadsheetml/2009/9/main" uri="{504A1905-F514-4f6f-8877-14C23A59335A}">
      <x14:table altText="Savings" altTextSummary="Enter monthly savings and date saved."/>
    </ext>
  </extLst>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470C1841-D7EF-5545-9752-59971DE4F35A}" name="Savings737434955" displayName="Savings737434955" ref="J17:K20" totalsRowShown="0" headerRowDxfId="52" dataDxfId="50" headerRowBorderDxfId="51" tableBorderDxfId="49" totalsRowBorderDxfId="48">
  <autoFilter ref="J17:K20" xr:uid="{00000000-0009-0000-0100-000003000000}"/>
  <tableColumns count="2">
    <tableColumn id="1" xr3:uid="{CD06BEFD-9CE5-7845-B689-19FD1A6F6C72}" name="FECHA" dataDxfId="47"/>
    <tableColumn id="2" xr3:uid="{664E6816-68A3-D34E-82E2-F6788C5BBB06}" name="VALOR" dataDxfId="46"/>
  </tableColumns>
  <tableStyleInfo name="Personal budget table" showFirstColumn="0" showLastColumn="0" showRowStripes="1" showColumnStripes="0"/>
  <extLst>
    <ext xmlns:x14="http://schemas.microsoft.com/office/spreadsheetml/2009/9/main" uri="{504A1905-F514-4f6f-8877-14C23A59335A}">
      <x14:table altText="Savings" altTextSummary="Enter monthly savings and date saved."/>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E90A844-1B74-754E-A8D7-ADBBBF91E153}" name="MonthlyIncome5811" displayName="MonthlyIncome5811" ref="B17:C22" totalsRowShown="0" headerRowDxfId="44" dataDxfId="42" headerRowBorderDxfId="43" tableBorderDxfId="41" totalsRowBorderDxfId="40">
  <autoFilter ref="B17:C22" xr:uid="{00000000-0009-0000-0100-000001000000}"/>
  <tableColumns count="2">
    <tableColumn id="1" xr3:uid="{8E1E4959-2500-8F48-96AB-EAF359609DA4}" name="DESCRIPCIÓN" dataDxfId="39"/>
    <tableColumn id="2" xr3:uid="{69021A65-ACDF-8B45-AC11-8DCD9B54F506}" name="VALOR" dataDxfId="38"/>
  </tableColumns>
  <tableStyleInfo name="Personal budget table" showFirstColumn="0" showLastColumn="0" showRowStripes="1" showColumnStripes="0"/>
  <extLst>
    <ext xmlns:x14="http://schemas.microsoft.com/office/spreadsheetml/2009/9/main" uri="{504A1905-F514-4f6f-8877-14C23A59335A}">
      <x14:table altText="Monthly Income" altTextSummary="Enter monthly income sources and their amounts."/>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BDD3316-8B4C-5043-B3F8-42C26D22B12D}" name="MonthlyExpenses6912" displayName="MonthlyExpenses6912" ref="F17:H31" totalsRowShown="0" headerRowDxfId="37" dataDxfId="35" headerRowBorderDxfId="36" tableBorderDxfId="34" totalsRowBorderDxfId="33">
  <autoFilter ref="F17:H31" xr:uid="{00000000-0009-0000-0100-000002000000}"/>
  <tableColumns count="3">
    <tableColumn id="1" xr3:uid="{AC3F685E-26DF-154A-8488-A6F2990CF409}" name="DESCRIPCIÓN" dataDxfId="32"/>
    <tableColumn id="2" xr3:uid="{6D04D379-8A30-A24A-9A76-B2A693673361}" name="TIPO DE GASTO" dataDxfId="31"/>
    <tableColumn id="3" xr3:uid="{3D37F756-68D6-BB41-8A51-6859C22B2197}" name="VALOR" dataDxfId="30"/>
  </tableColumns>
  <tableStyleInfo name="Personal budget table" showFirstColumn="0" showLastColumn="0" showRowStripes="1" showColumnStripes="0"/>
  <extLst>
    <ext xmlns:x14="http://schemas.microsoft.com/office/spreadsheetml/2009/9/main" uri="{504A1905-F514-4f6f-8877-14C23A59335A}">
      <x14:table altText="Monthly Expenses" altTextSummary="Enter monthly expense items, their due date and amounts per month."/>
    </ext>
  </extLst>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650C6CB-ACB7-C94A-981F-869A7152777A}" name="Savings71013" displayName="Savings71013" ref="J17:K20" totalsRowShown="0" headerRowDxfId="29" dataDxfId="27" headerRowBorderDxfId="28" tableBorderDxfId="26" totalsRowBorderDxfId="25">
  <autoFilter ref="J17:K20" xr:uid="{00000000-0009-0000-0100-000003000000}"/>
  <tableColumns count="2">
    <tableColumn id="1" xr3:uid="{3DA8CE4C-F06D-DA48-BEE6-F05E2C40E611}" name="FECHA" dataDxfId="24"/>
    <tableColumn id="2" xr3:uid="{2EDEA92F-ACB1-344F-81C2-69DBAA0D1489}" name="VALOR" dataDxfId="23"/>
  </tableColumns>
  <tableStyleInfo name="Personal budget table" showFirstColumn="0" showLastColumn="0" showRowStripes="1" showColumnStripes="0"/>
  <extLst>
    <ext xmlns:x14="http://schemas.microsoft.com/office/spreadsheetml/2009/9/main" uri="{504A1905-F514-4f6f-8877-14C23A59335A}">
      <x14:table altText="Savings" altTextSummary="Enter monthly savings and date saved."/>
    </ext>
  </extLst>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799FA965-E624-6D48-B322-E4A67DA69434}" name="MonthlyIncome53541475356" displayName="MonthlyIncome53541475356" ref="B17:C22" totalsRowShown="0" headerRowDxfId="21" dataDxfId="19" headerRowBorderDxfId="20" tableBorderDxfId="18" totalsRowBorderDxfId="17">
  <autoFilter ref="B17:C22" xr:uid="{00000000-0009-0000-0100-000001000000}"/>
  <tableColumns count="2">
    <tableColumn id="1" xr3:uid="{822CE959-47CF-CA46-A543-76E1005CD560}" name="DESCRIPCIÓN" dataDxfId="16"/>
    <tableColumn id="2" xr3:uid="{6AEE38EF-F095-3745-937D-F2976F89A3E7}" name="VALOR" dataDxfId="15"/>
  </tableColumns>
  <tableStyleInfo name="Personal budget table" showFirstColumn="0" showLastColumn="0" showRowStripes="1" showColumnStripes="0"/>
  <extLst>
    <ext xmlns:x14="http://schemas.microsoft.com/office/spreadsheetml/2009/9/main" uri="{504A1905-F514-4f6f-8877-14C23A59335A}">
      <x14:table altText="Monthly Income" altTextSummary="Enter monthly income sources and their amounts."/>
    </ext>
  </extLst>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C16F7F16-5E0D-B548-A5DB-B87BA96AFC63}" name="MonthlyExpenses63642485457" displayName="MonthlyExpenses63642485457" ref="F17:H31" totalsRowShown="0" headerRowDxfId="14" dataDxfId="12" headerRowBorderDxfId="13" tableBorderDxfId="11" totalsRowBorderDxfId="10">
  <autoFilter ref="F17:H31" xr:uid="{00000000-0009-0000-0100-000002000000}"/>
  <tableColumns count="3">
    <tableColumn id="1" xr3:uid="{39A31624-3D46-BD45-BE21-54DC5091C43F}" name="DESCRIPCIÓN" dataDxfId="9"/>
    <tableColumn id="2" xr3:uid="{1BAF2BA7-0A68-4C4B-AE4E-5F40516A906C}" name="TIPO DE GASTO" dataDxfId="8"/>
    <tableColumn id="3" xr3:uid="{E43FC0B4-E1BA-CA4A-AC46-31DD03E22350}" name="VALOR" dataDxfId="7"/>
  </tableColumns>
  <tableStyleInfo name="Personal budget table" showFirstColumn="0" showLastColumn="0" showRowStripes="1" showColumnStripes="0"/>
  <extLst>
    <ext xmlns:x14="http://schemas.microsoft.com/office/spreadsheetml/2009/9/main" uri="{504A1905-F514-4f6f-8877-14C23A59335A}">
      <x14:table altText="Monthly Expenses" altTextSummary="Enter monthly expense items, their due date and amounts per month."/>
    </ext>
  </extLst>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DFA4D70D-F1F0-E440-8EB7-8F1122699B6C}" name="Savings73743495558" displayName="Savings73743495558" ref="J17:K20" totalsRowShown="0" headerRowDxfId="6" dataDxfId="4" headerRowBorderDxfId="5" tableBorderDxfId="3" totalsRowBorderDxfId="2">
  <autoFilter ref="J17:K20" xr:uid="{00000000-0009-0000-0100-000003000000}"/>
  <tableColumns count="2">
    <tableColumn id="1" xr3:uid="{0E305D7F-E1CC-2B4B-9DE5-8D9290A6BEF7}" name="FECHA" dataDxfId="1"/>
    <tableColumn id="2" xr3:uid="{F8954D4C-4B99-3641-87B3-C9D708113F73}" name="VALOR" dataDxfId="0"/>
  </tableColumns>
  <tableStyleInfo name="Personal budget table" showFirstColumn="0" showLastColumn="0" showRowStripes="1" showColumnStripes="0"/>
  <extLst>
    <ext xmlns:x14="http://schemas.microsoft.com/office/spreadsheetml/2009/9/main" uri="{504A1905-F514-4f6f-8877-14C23A59335A}">
      <x14:table altText="Savings" altTextSummary="Enter monthly savings and date save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2FE63CE-E4EE-D34C-B76C-FC8909625E9E}" name="MonthlyIncome5" displayName="MonthlyIncome5" ref="B17:C22" totalsRowShown="0" headerRowDxfId="251" dataDxfId="249" headerRowBorderDxfId="250" tableBorderDxfId="248" totalsRowBorderDxfId="247">
  <autoFilter ref="B17:C22" xr:uid="{00000000-0009-0000-0100-000001000000}"/>
  <tableColumns count="2">
    <tableColumn id="1" xr3:uid="{54864D0B-71F1-314A-87E0-1A33715B6598}" name="DESCRIPCIÓN" dataDxfId="246"/>
    <tableColumn id="2" xr3:uid="{04F7FBDB-EFE3-D943-90E4-F621E6E39A41}" name="VALOR" dataDxfId="245"/>
  </tableColumns>
  <tableStyleInfo name="Personal budget table" showFirstColumn="0" showLastColumn="0" showRowStripes="1" showColumnStripes="0"/>
  <extLst>
    <ext xmlns:x14="http://schemas.microsoft.com/office/spreadsheetml/2009/9/main" uri="{504A1905-F514-4f6f-8877-14C23A59335A}">
      <x14:table altText="Monthly Income" altTextSummary="Enter monthly income sources and their amount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B2991FA-6481-FA47-904D-FB4768E4ACDB}" name="MonthlyExpenses6" displayName="MonthlyExpenses6" ref="F17:H31" totalsRowShown="0" headerRowDxfId="244" dataDxfId="242" headerRowBorderDxfId="243" tableBorderDxfId="241" totalsRowBorderDxfId="240">
  <autoFilter ref="F17:H31" xr:uid="{00000000-0009-0000-0100-000002000000}"/>
  <tableColumns count="3">
    <tableColumn id="1" xr3:uid="{76B18701-2903-9C48-A96D-774D0DE13B6A}" name="DESCRIPCIÓN" dataDxfId="239"/>
    <tableColumn id="2" xr3:uid="{52CDFCA3-A267-054D-8496-5ECE3B42F63A}" name="TIPO DE GASTO" dataDxfId="238"/>
    <tableColumn id="3" xr3:uid="{35AE8235-29C5-AA40-913E-7C5C2F6C7187}" name="VALOR" dataDxfId="237"/>
  </tableColumns>
  <tableStyleInfo name="Personal budget table" showFirstColumn="0" showLastColumn="0" showRowStripes="1" showColumnStripes="0"/>
  <extLst>
    <ext xmlns:x14="http://schemas.microsoft.com/office/spreadsheetml/2009/9/main" uri="{504A1905-F514-4f6f-8877-14C23A59335A}">
      <x14:table altText="Monthly Expenses" altTextSummary="Enter monthly expense items, their due date and amounts per month."/>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DC1B3A8-787B-1D42-98A2-0514BAE0865E}" name="Savings7" displayName="Savings7" ref="J17:K20" totalsRowShown="0" headerRowDxfId="236" dataDxfId="234" headerRowBorderDxfId="235" tableBorderDxfId="233" totalsRowBorderDxfId="232">
  <autoFilter ref="J17:K20" xr:uid="{00000000-0009-0000-0100-000003000000}"/>
  <tableColumns count="2">
    <tableColumn id="1" xr3:uid="{D1F80CF1-AC25-2D46-A29E-85BC15137FA8}" name="FECHA" dataDxfId="231"/>
    <tableColumn id="2" xr3:uid="{68505D0E-62A7-AF4A-A8EA-20550554229C}" name="VALOR" dataDxfId="230"/>
  </tableColumns>
  <tableStyleInfo name="Personal budget table" showFirstColumn="0" showLastColumn="0" showRowStripes="1" showColumnStripes="0"/>
  <extLst>
    <ext xmlns:x14="http://schemas.microsoft.com/office/spreadsheetml/2009/9/main" uri="{504A1905-F514-4f6f-8877-14C23A59335A}">
      <x14:table altText="Savings" altTextSummary="Enter monthly savings and date saved."/>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F65ED6F-B50C-9A42-8DC8-94DD5191EFFF}" name="MonthlyIncome58" displayName="MonthlyIncome58" ref="B17:C22" totalsRowShown="0" headerRowDxfId="228" dataDxfId="226" headerRowBorderDxfId="227" tableBorderDxfId="225" totalsRowBorderDxfId="224">
  <autoFilter ref="B17:C22" xr:uid="{00000000-0009-0000-0100-000001000000}"/>
  <tableColumns count="2">
    <tableColumn id="1" xr3:uid="{9F44ED50-193C-5346-9D94-B672C452CA55}" name="DESCRIPCIÓN" dataDxfId="223"/>
    <tableColumn id="2" xr3:uid="{7404C427-0C05-9F48-8F0E-0B0499A434B2}" name="VALOR" dataDxfId="222"/>
  </tableColumns>
  <tableStyleInfo name="Personal budget table" showFirstColumn="0" showLastColumn="0" showRowStripes="1" showColumnStripes="0"/>
  <extLst>
    <ext xmlns:x14="http://schemas.microsoft.com/office/spreadsheetml/2009/9/main" uri="{504A1905-F514-4f6f-8877-14C23A59335A}">
      <x14:table altText="Monthly Income" altTextSummary="Enter monthly income sources and their amounts."/>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FCF18B5-F042-DF4C-8C43-B732BAEE710C}" name="MonthlyExpenses69" displayName="MonthlyExpenses69" ref="F17:H31" totalsRowShown="0" headerRowDxfId="221" dataDxfId="219" headerRowBorderDxfId="220" tableBorderDxfId="218" totalsRowBorderDxfId="217">
  <autoFilter ref="F17:H31" xr:uid="{00000000-0009-0000-0100-000002000000}"/>
  <tableColumns count="3">
    <tableColumn id="1" xr3:uid="{DEA26697-8038-3243-86B0-5115CE5A3113}" name="DESCRIPCIÓN" dataDxfId="216"/>
    <tableColumn id="2" xr3:uid="{8EEFCA11-6006-9B4E-B428-BE10024CED01}" name="TIPO DE GASTO" dataDxfId="215"/>
    <tableColumn id="3" xr3:uid="{64A12121-8A59-644E-95E3-1285BBC9E70C}" name="VALOR" dataDxfId="214"/>
  </tableColumns>
  <tableStyleInfo name="Personal budget table" showFirstColumn="0" showLastColumn="0" showRowStripes="1" showColumnStripes="0"/>
  <extLst>
    <ext xmlns:x14="http://schemas.microsoft.com/office/spreadsheetml/2009/9/main" uri="{504A1905-F514-4f6f-8877-14C23A59335A}">
      <x14:table altText="Monthly Expenses" altTextSummary="Enter monthly expense items, their due date and amounts per month."/>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C5EE6CB-E187-C745-A413-FB8C3F26EE95}" name="Savings710" displayName="Savings710" ref="J17:K20" totalsRowShown="0" headerRowDxfId="213" dataDxfId="211" headerRowBorderDxfId="212" tableBorderDxfId="210" totalsRowBorderDxfId="209">
  <autoFilter ref="J17:K20" xr:uid="{00000000-0009-0000-0100-000003000000}"/>
  <tableColumns count="2">
    <tableColumn id="1" xr3:uid="{BCDCE5C6-6AA7-084E-9A48-0D60E06ED59B}" name="FECHA" dataDxfId="208"/>
    <tableColumn id="2" xr3:uid="{FB739FB6-26CA-1B49-B38B-B4F431D88927}" name="VALOR" dataDxfId="207"/>
  </tableColumns>
  <tableStyleInfo name="Personal budget table" showFirstColumn="0" showLastColumn="0" showRowStripes="1" showColumnStripes="0"/>
  <extLst>
    <ext xmlns:x14="http://schemas.microsoft.com/office/spreadsheetml/2009/9/main" uri="{504A1905-F514-4f6f-8877-14C23A59335A}">
      <x14:table altText="Savings" altTextSummary="Enter monthly savings and date saved."/>
    </ext>
  </extLst>
</table>
</file>

<file path=xl/theme/theme1.xml><?xml version="1.0" encoding="utf-8"?>
<a:theme xmlns:a="http://schemas.openxmlformats.org/drawingml/2006/main" name="Personal budget2">
  <a:themeElements>
    <a:clrScheme name="Personal budget">
      <a:dk1>
        <a:sysClr val="windowText" lastClr="000000"/>
      </a:dk1>
      <a:lt1>
        <a:sysClr val="window" lastClr="FFFFFF"/>
      </a:lt1>
      <a:dk2>
        <a:srgbClr val="2A2A29"/>
      </a:dk2>
      <a:lt2>
        <a:srgbClr val="EEEEEB"/>
      </a:lt2>
      <a:accent1>
        <a:srgbClr val="0592FE"/>
      </a:accent1>
      <a:accent2>
        <a:srgbClr val="69BBFE"/>
      </a:accent2>
      <a:accent3>
        <a:srgbClr val="2EB470"/>
      </a:accent3>
      <a:accent4>
        <a:srgbClr val="F35754"/>
      </a:accent4>
      <a:accent5>
        <a:srgbClr val="B35297"/>
      </a:accent5>
      <a:accent6>
        <a:srgbClr val="FB911F"/>
      </a:accent6>
      <a:hlink>
        <a:srgbClr val="B35297"/>
      </a:hlink>
      <a:folHlink>
        <a:srgbClr val="0591FE"/>
      </a:folHlink>
    </a:clrScheme>
    <a:fontScheme name="Personal budget">
      <a:majorFont>
        <a:latin typeface="Tahoma"/>
        <a:ea typeface=""/>
        <a:cs typeface=""/>
      </a:majorFont>
      <a:minorFont>
        <a:latin typeface="Century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a.me/"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omments" Target="../comments9.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table" Target="../tables/table27.xml"/><Relationship Id="rId5" Type="http://schemas.openxmlformats.org/officeDocument/2006/relationships/table" Target="../tables/table26.xml"/><Relationship Id="rId4" Type="http://schemas.openxmlformats.org/officeDocument/2006/relationships/table" Target="../tables/table2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omments" Target="../comments10.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table" Target="../tables/table30.xml"/><Relationship Id="rId5" Type="http://schemas.openxmlformats.org/officeDocument/2006/relationships/table" Target="../tables/table29.xml"/><Relationship Id="rId4" Type="http://schemas.openxmlformats.org/officeDocument/2006/relationships/table" Target="../tables/table2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comments" Target="../comments11.xml"/><Relationship Id="rId2" Type="http://schemas.openxmlformats.org/officeDocument/2006/relationships/drawing" Target="../drawings/drawing12.xml"/><Relationship Id="rId1" Type="http://schemas.openxmlformats.org/officeDocument/2006/relationships/printerSettings" Target="../printerSettings/printerSettings12.bin"/><Relationship Id="rId6" Type="http://schemas.openxmlformats.org/officeDocument/2006/relationships/table" Target="../tables/table33.xml"/><Relationship Id="rId5" Type="http://schemas.openxmlformats.org/officeDocument/2006/relationships/table" Target="../tables/table32.xml"/><Relationship Id="rId4" Type="http://schemas.openxmlformats.org/officeDocument/2006/relationships/table" Target="../tables/table3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7" Type="http://schemas.openxmlformats.org/officeDocument/2006/relationships/comments" Target="../comments12.xml"/><Relationship Id="rId2" Type="http://schemas.openxmlformats.org/officeDocument/2006/relationships/drawing" Target="../drawings/drawing13.xml"/><Relationship Id="rId1" Type="http://schemas.openxmlformats.org/officeDocument/2006/relationships/printerSettings" Target="../printerSettings/printerSettings13.bin"/><Relationship Id="rId6" Type="http://schemas.openxmlformats.org/officeDocument/2006/relationships/table" Target="../tables/table36.xml"/><Relationship Id="rId5" Type="http://schemas.openxmlformats.org/officeDocument/2006/relationships/table" Target="../tables/table35.xml"/><Relationship Id="rId4" Type="http://schemas.openxmlformats.org/officeDocument/2006/relationships/table" Target="../tables/table34.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omments" Target="../comments5.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6.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omments" Target="../comments7.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table" Target="../tables/table21.xml"/><Relationship Id="rId5" Type="http://schemas.openxmlformats.org/officeDocument/2006/relationships/table" Target="../tables/table20.xml"/><Relationship Id="rId4" Type="http://schemas.openxmlformats.org/officeDocument/2006/relationships/table" Target="../tables/table19.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comments" Target="../comments8.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table" Target="../tables/table24.xml"/><Relationship Id="rId5" Type="http://schemas.openxmlformats.org/officeDocument/2006/relationships/table" Target="../tables/table23.xml"/><Relationship Id="rId4" Type="http://schemas.openxmlformats.org/officeDocument/2006/relationships/table" Target="../tables/table2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423FB-3678-EA43-B2F6-F037BCCAE35B}">
  <sheetPr>
    <tabColor theme="4"/>
    <pageSetUpPr fitToPage="1"/>
  </sheetPr>
  <dimension ref="B1:P30"/>
  <sheetViews>
    <sheetView showGridLines="0" zoomScaleNormal="73" workbookViewId="0">
      <selection activeCell="H31" sqref="H31"/>
    </sheetView>
  </sheetViews>
  <sheetFormatPr baseColWidth="10" defaultColWidth="9.1640625" defaultRowHeight="27.75" customHeight="1" x14ac:dyDescent="0.15"/>
  <cols>
    <col min="1" max="1" width="4.5" style="10" customWidth="1"/>
    <col min="2" max="2" width="19.6640625" style="10" customWidth="1"/>
    <col min="3" max="3" width="12.83203125" style="12" customWidth="1"/>
    <col min="4" max="4" width="13.6640625" style="10" customWidth="1"/>
    <col min="5" max="5" width="12.83203125" style="10" customWidth="1"/>
    <col min="6" max="6" width="14.33203125" style="10" customWidth="1"/>
    <col min="7" max="7" width="12.83203125" style="11" customWidth="1"/>
    <col min="8" max="8" width="12.83203125" style="12" customWidth="1"/>
    <col min="9" max="9" width="12.83203125" style="10" customWidth="1"/>
    <col min="10" max="10" width="12.83203125" style="11" customWidth="1"/>
    <col min="11" max="11" width="14" style="12" customWidth="1"/>
    <col min="12" max="13" width="13.5" style="10" customWidth="1"/>
    <col min="14" max="14" width="12.83203125" style="10" customWidth="1"/>
    <col min="15" max="15" width="13.6640625" style="10" customWidth="1"/>
    <col min="16" max="16384" width="9.1640625" style="10"/>
  </cols>
  <sheetData>
    <row r="1" spans="2:16" s="2" customFormat="1" ht="5.25" customHeight="1" x14ac:dyDescent="0.15"/>
    <row r="2" spans="2:16" s="23" customFormat="1" ht="73" customHeight="1" x14ac:dyDescent="0.15">
      <c r="C2" s="24" t="s">
        <v>46</v>
      </c>
      <c r="L2" s="23" t="s">
        <v>0</v>
      </c>
    </row>
    <row r="3" spans="2:16" s="3" customFormat="1" ht="33" customHeight="1" x14ac:dyDescent="0.2">
      <c r="B3" s="4"/>
      <c r="G3" s="5"/>
    </row>
    <row r="4" spans="2:16" s="32" customFormat="1" ht="33" customHeight="1" x14ac:dyDescent="0.15">
      <c r="B4" s="33" t="s">
        <v>47</v>
      </c>
      <c r="C4" s="34" t="s">
        <v>50</v>
      </c>
      <c r="D4" s="34" t="s">
        <v>51</v>
      </c>
      <c r="E4" s="34" t="s">
        <v>52</v>
      </c>
      <c r="F4" s="34" t="s">
        <v>53</v>
      </c>
      <c r="G4" s="33" t="s">
        <v>54</v>
      </c>
      <c r="H4" s="34" t="s">
        <v>55</v>
      </c>
      <c r="I4" s="34" t="s">
        <v>56</v>
      </c>
      <c r="J4" s="34" t="s">
        <v>57</v>
      </c>
      <c r="K4" s="34" t="s">
        <v>58</v>
      </c>
      <c r="L4" s="34" t="s">
        <v>59</v>
      </c>
      <c r="M4" s="34" t="s">
        <v>60</v>
      </c>
      <c r="N4" s="34" t="s">
        <v>61</v>
      </c>
      <c r="O4" s="34" t="s">
        <v>62</v>
      </c>
    </row>
    <row r="5" spans="2:16" s="35" customFormat="1" ht="33" customHeight="1" x14ac:dyDescent="0.15">
      <c r="B5" s="36" t="s">
        <v>48</v>
      </c>
      <c r="C5" s="37">
        <f>+MonthlyIncome[[#Totals],[VALOR]]</f>
        <v>1800000</v>
      </c>
      <c r="D5" s="37">
        <f>+FEBRERO!TotalMonthlyIncome</f>
        <v>0</v>
      </c>
      <c r="E5" s="37">
        <f>+MARZO!TotalMonthlyIncome</f>
        <v>0</v>
      </c>
      <c r="F5" s="37">
        <f>+ABRIL!TotalMonthlyIncome</f>
        <v>0</v>
      </c>
      <c r="G5" s="37">
        <f>+MAYO!TotalMonthlyIncome</f>
        <v>0</v>
      </c>
      <c r="H5" s="37">
        <f>+JUNIO!TotalMonthlyIncome</f>
        <v>0</v>
      </c>
      <c r="I5" s="37">
        <f>+JULIO!TotalMonthlyIncome</f>
        <v>0</v>
      </c>
      <c r="J5" s="37">
        <f>+AGOSTO!TotalMonthlyIncome</f>
        <v>0</v>
      </c>
      <c r="K5" s="37">
        <f>+SEPTIEM!TotalMonthlyIncome</f>
        <v>0</v>
      </c>
      <c r="L5" s="37">
        <f>+OCTUBRE!TotalMonthlyIncome</f>
        <v>0</v>
      </c>
      <c r="M5" s="37">
        <f>+NOVIEMBRE!TotalMonthlyIncome</f>
        <v>0</v>
      </c>
      <c r="N5" s="37">
        <f>+DICIEMBRE!TotalMonthlyIncome</f>
        <v>0</v>
      </c>
      <c r="O5" s="38">
        <f>SUM(C5:N5)</f>
        <v>1800000</v>
      </c>
      <c r="P5" s="35" t="s">
        <v>75</v>
      </c>
    </row>
    <row r="6" spans="2:16" s="35" customFormat="1" ht="33" customHeight="1" x14ac:dyDescent="0.15">
      <c r="B6" s="36" t="s">
        <v>49</v>
      </c>
      <c r="C6" s="37">
        <f>+MonthlyExpenses[[#Totals],[VALOR]]</f>
        <v>1350000</v>
      </c>
      <c r="D6" s="37">
        <f>+FEBRERO!TotalMonthlyExpenses</f>
        <v>0</v>
      </c>
      <c r="E6" s="37">
        <f>+MARZO!TotalMonthlyExpenses</f>
        <v>0</v>
      </c>
      <c r="F6" s="37">
        <f>+ABRIL!TotalMonthlyExpenses</f>
        <v>0</v>
      </c>
      <c r="G6" s="37">
        <f>+MAYO!TotalMonthlyExpenses</f>
        <v>0</v>
      </c>
      <c r="H6" s="37">
        <f>+JUNIO!TotalMonthlyExpenses</f>
        <v>0</v>
      </c>
      <c r="I6" s="37">
        <f>+JULIO!TotalMonthlyExpenses</f>
        <v>0</v>
      </c>
      <c r="J6" s="37">
        <f>+AGOSTO!TotalMonthlyExpenses</f>
        <v>0</v>
      </c>
      <c r="K6" s="37">
        <f>+SEPTIEM!TotalMonthlyExpenses</f>
        <v>0</v>
      </c>
      <c r="L6" s="37">
        <f>+OCTUBRE!TotalMonthlyExpenses</f>
        <v>0</v>
      </c>
      <c r="M6" s="37">
        <f>+NOVIEMBRE!TotalMonthlyExpenses</f>
        <v>0</v>
      </c>
      <c r="N6" s="37">
        <f>+DICIEMBRE!TotalMonthlyExpenses</f>
        <v>0</v>
      </c>
      <c r="O6" s="38">
        <f>SUM(C6:N6)</f>
        <v>1350000</v>
      </c>
      <c r="P6" s="35" t="s">
        <v>76</v>
      </c>
    </row>
    <row r="7" spans="2:16" s="3" customFormat="1" ht="33" customHeight="1" x14ac:dyDescent="0.15">
      <c r="B7" s="36" t="s">
        <v>63</v>
      </c>
      <c r="C7" s="37">
        <f>+Savings[[#Totals],[VALOR]]</f>
        <v>300000</v>
      </c>
      <c r="D7" s="37">
        <f>+FEBRERO!TotalMonthlySavings</f>
        <v>0</v>
      </c>
      <c r="E7" s="37">
        <f>+MARZO!TotalMonthlySavings</f>
        <v>0</v>
      </c>
      <c r="F7" s="37">
        <f>+ABRIL!TotalMonthlySavings</f>
        <v>0</v>
      </c>
      <c r="G7" s="37">
        <f>+MAYO!TotalMonthlySavings</f>
        <v>0</v>
      </c>
      <c r="H7" s="37">
        <f>+JUNIO!TotalMonthlySavings</f>
        <v>0</v>
      </c>
      <c r="I7" s="37">
        <f>+JULIO!TotalMonthlySavings</f>
        <v>0</v>
      </c>
      <c r="J7" s="37">
        <f>+AGOSTO!TotalMonthlySavings</f>
        <v>0</v>
      </c>
      <c r="K7" s="37">
        <f>+SEPTIEM!TotalMonthlySavings</f>
        <v>0</v>
      </c>
      <c r="L7" s="37">
        <f>+OCTUBRE!TotalMonthlySavings</f>
        <v>0</v>
      </c>
      <c r="M7" s="37">
        <f>+NOVIEMBRE!TotalMonthlySavings</f>
        <v>0</v>
      </c>
      <c r="N7" s="37">
        <f>+DICIEMBRE!TotalMonthlySavings</f>
        <v>0</v>
      </c>
      <c r="O7" s="38">
        <f>SUM(C7:N7)</f>
        <v>300000</v>
      </c>
    </row>
    <row r="8" spans="2:16" s="40" customFormat="1" ht="33" customHeight="1" x14ac:dyDescent="0.2">
      <c r="B8" s="39" t="s">
        <v>64</v>
      </c>
      <c r="C8" s="38">
        <f>+C5-C6-C7</f>
        <v>150000</v>
      </c>
      <c r="D8" s="38">
        <f t="shared" ref="D8:O8" si="0">+D5-D6-D7</f>
        <v>0</v>
      </c>
      <c r="E8" s="38">
        <f t="shared" si="0"/>
        <v>0</v>
      </c>
      <c r="F8" s="38">
        <f t="shared" si="0"/>
        <v>0</v>
      </c>
      <c r="G8" s="38">
        <f t="shared" si="0"/>
        <v>0</v>
      </c>
      <c r="H8" s="38">
        <f t="shared" si="0"/>
        <v>0</v>
      </c>
      <c r="I8" s="38">
        <f t="shared" si="0"/>
        <v>0</v>
      </c>
      <c r="J8" s="38">
        <f t="shared" si="0"/>
        <v>0</v>
      </c>
      <c r="K8" s="38">
        <f t="shared" si="0"/>
        <v>0</v>
      </c>
      <c r="L8" s="38">
        <f t="shared" si="0"/>
        <v>0</v>
      </c>
      <c r="M8" s="38">
        <f t="shared" si="0"/>
        <v>0</v>
      </c>
      <c r="N8" s="38">
        <f t="shared" si="0"/>
        <v>0</v>
      </c>
      <c r="O8" s="38">
        <f t="shared" si="0"/>
        <v>150000</v>
      </c>
    </row>
    <row r="9" spans="2:16" s="3" customFormat="1" ht="33" customHeight="1" x14ac:dyDescent="0.2">
      <c r="B9" s="4"/>
      <c r="G9" s="5"/>
    </row>
    <row r="10" spans="2:16" s="86" customFormat="1" ht="27.75" customHeight="1" x14ac:dyDescent="0.2">
      <c r="B10" s="87" t="s">
        <v>68</v>
      </c>
      <c r="C10" s="88"/>
      <c r="D10" s="89"/>
      <c r="E10" s="89"/>
      <c r="F10" s="89"/>
      <c r="G10" s="90"/>
      <c r="H10" s="88"/>
      <c r="I10" s="89"/>
      <c r="J10" s="90"/>
      <c r="K10" s="88"/>
      <c r="L10" s="89"/>
      <c r="M10" s="89"/>
      <c r="N10" s="89"/>
      <c r="O10" s="89"/>
    </row>
    <row r="11" spans="2:16" s="86" customFormat="1" ht="27.75" customHeight="1" x14ac:dyDescent="0.2">
      <c r="B11" s="99" t="s">
        <v>69</v>
      </c>
      <c r="C11" s="99"/>
      <c r="D11" s="99"/>
      <c r="E11" s="99"/>
      <c r="F11" s="99"/>
      <c r="G11" s="99"/>
      <c r="H11" s="99"/>
      <c r="I11" s="99"/>
      <c r="J11" s="99"/>
      <c r="K11" s="99"/>
      <c r="L11" s="99"/>
      <c r="M11" s="99"/>
      <c r="N11" s="99"/>
      <c r="O11" s="99"/>
    </row>
    <row r="12" spans="2:16" s="86" customFormat="1" ht="27.75" customHeight="1" x14ac:dyDescent="0.2">
      <c r="B12" s="99"/>
      <c r="C12" s="99"/>
      <c r="D12" s="99"/>
      <c r="E12" s="99"/>
      <c r="F12" s="99"/>
      <c r="G12" s="99"/>
      <c r="H12" s="99"/>
      <c r="I12" s="99"/>
      <c r="J12" s="99"/>
      <c r="K12" s="99"/>
      <c r="L12" s="99"/>
      <c r="M12" s="99"/>
      <c r="N12" s="99"/>
      <c r="O12" s="99"/>
    </row>
    <row r="13" spans="2:16" s="86" customFormat="1" ht="27.75" customHeight="1" x14ac:dyDescent="0.2">
      <c r="B13" s="99" t="s">
        <v>70</v>
      </c>
      <c r="C13" s="99"/>
      <c r="D13" s="99"/>
      <c r="E13" s="99"/>
      <c r="F13" s="99"/>
      <c r="G13" s="99"/>
      <c r="H13" s="99"/>
      <c r="I13" s="99"/>
      <c r="J13" s="99"/>
      <c r="K13" s="99"/>
      <c r="L13" s="99"/>
      <c r="M13" s="99"/>
      <c r="N13" s="99"/>
      <c r="O13" s="99"/>
    </row>
    <row r="14" spans="2:16" s="86" customFormat="1" ht="27.75" customHeight="1" x14ac:dyDescent="0.2">
      <c r="B14" s="99"/>
      <c r="C14" s="99"/>
      <c r="D14" s="99"/>
      <c r="E14" s="99"/>
      <c r="F14" s="99"/>
      <c r="G14" s="99"/>
      <c r="H14" s="99"/>
      <c r="I14" s="99"/>
      <c r="J14" s="99"/>
      <c r="K14" s="99"/>
      <c r="L14" s="99"/>
      <c r="M14" s="99"/>
      <c r="N14" s="99"/>
      <c r="O14" s="99"/>
    </row>
    <row r="15" spans="2:16" s="86" customFormat="1" ht="27.75" customHeight="1" x14ac:dyDescent="0.2">
      <c r="B15" s="99" t="s">
        <v>71</v>
      </c>
      <c r="C15" s="99"/>
      <c r="D15" s="99"/>
      <c r="E15" s="99"/>
      <c r="F15" s="99"/>
      <c r="G15" s="99"/>
      <c r="H15" s="99"/>
      <c r="I15" s="99"/>
      <c r="J15" s="99"/>
      <c r="K15" s="99"/>
      <c r="L15" s="99"/>
      <c r="M15" s="99"/>
      <c r="N15" s="99"/>
      <c r="O15" s="99"/>
    </row>
    <row r="16" spans="2:16" s="86" customFormat="1" ht="27.75" customHeight="1" x14ac:dyDescent="0.2">
      <c r="B16" s="99"/>
      <c r="C16" s="99"/>
      <c r="D16" s="99"/>
      <c r="E16" s="99"/>
      <c r="F16" s="99"/>
      <c r="G16" s="99"/>
      <c r="H16" s="99"/>
      <c r="I16" s="99"/>
      <c r="J16" s="99"/>
      <c r="K16" s="99"/>
      <c r="L16" s="99"/>
      <c r="M16" s="99"/>
      <c r="N16" s="99"/>
      <c r="O16" s="99"/>
    </row>
    <row r="17" spans="2:15" s="86" customFormat="1" ht="27.75" customHeight="1" x14ac:dyDescent="0.2">
      <c r="B17" s="99" t="s">
        <v>72</v>
      </c>
      <c r="C17" s="99"/>
      <c r="D17" s="99"/>
      <c r="E17" s="99"/>
      <c r="F17" s="99"/>
      <c r="G17" s="99"/>
      <c r="H17" s="99"/>
      <c r="I17" s="99"/>
      <c r="J17" s="99"/>
      <c r="K17" s="99"/>
      <c r="L17" s="99"/>
      <c r="M17" s="99"/>
      <c r="N17" s="99"/>
      <c r="O17" s="99"/>
    </row>
    <row r="18" spans="2:15" s="86" customFormat="1" ht="27.75" customHeight="1" x14ac:dyDescent="0.2">
      <c r="B18" s="99"/>
      <c r="C18" s="99"/>
      <c r="D18" s="99"/>
      <c r="E18" s="99"/>
      <c r="F18" s="99"/>
      <c r="G18" s="99"/>
      <c r="H18" s="99"/>
      <c r="I18" s="99"/>
      <c r="J18" s="99"/>
      <c r="K18" s="99"/>
      <c r="L18" s="99"/>
      <c r="M18" s="99"/>
      <c r="N18" s="99"/>
      <c r="O18" s="99"/>
    </row>
    <row r="19" spans="2:15" s="86" customFormat="1" ht="27.75" customHeight="1" x14ac:dyDescent="0.2">
      <c r="B19" s="99" t="s">
        <v>73</v>
      </c>
      <c r="C19" s="99"/>
      <c r="D19" s="99"/>
      <c r="E19" s="99"/>
      <c r="F19" s="99"/>
      <c r="G19" s="99"/>
      <c r="H19" s="99"/>
      <c r="I19" s="99"/>
      <c r="J19" s="99"/>
      <c r="K19" s="99"/>
      <c r="L19" s="99"/>
      <c r="M19" s="99"/>
      <c r="N19" s="99"/>
      <c r="O19" s="99"/>
    </row>
    <row r="20" spans="2:15" s="86" customFormat="1" ht="27.75" customHeight="1" x14ac:dyDescent="0.2">
      <c r="B20" s="99"/>
      <c r="C20" s="99"/>
      <c r="D20" s="99"/>
      <c r="E20" s="99"/>
      <c r="F20" s="99"/>
      <c r="G20" s="99"/>
      <c r="H20" s="99"/>
      <c r="I20" s="99"/>
      <c r="J20" s="99"/>
      <c r="K20" s="99"/>
      <c r="L20" s="99"/>
      <c r="M20" s="99"/>
      <c r="N20" s="99"/>
      <c r="O20" s="99"/>
    </row>
    <row r="21" spans="2:15" s="86" customFormat="1" ht="27.75" customHeight="1" x14ac:dyDescent="0.2">
      <c r="B21" s="99" t="s">
        <v>74</v>
      </c>
      <c r="C21" s="99"/>
      <c r="D21" s="99"/>
      <c r="E21" s="99"/>
      <c r="F21" s="99"/>
      <c r="G21" s="99"/>
      <c r="H21" s="99"/>
      <c r="I21" s="99"/>
      <c r="J21" s="99"/>
      <c r="K21" s="99"/>
      <c r="L21" s="99"/>
      <c r="M21" s="99"/>
      <c r="N21" s="99"/>
      <c r="O21" s="99"/>
    </row>
    <row r="22" spans="2:15" s="86" customFormat="1" ht="27.75" customHeight="1" x14ac:dyDescent="0.2">
      <c r="B22" s="99"/>
      <c r="C22" s="99"/>
      <c r="D22" s="99"/>
      <c r="E22" s="99"/>
      <c r="F22" s="99"/>
      <c r="G22" s="99"/>
      <c r="H22" s="99"/>
      <c r="I22" s="99"/>
      <c r="J22" s="99"/>
      <c r="K22" s="99"/>
      <c r="L22" s="99"/>
      <c r="M22" s="99"/>
      <c r="N22" s="99"/>
      <c r="O22" s="99"/>
    </row>
    <row r="23" spans="2:15" ht="27.75" customHeight="1" x14ac:dyDescent="0.15">
      <c r="B23" s="99" t="s">
        <v>77</v>
      </c>
      <c r="C23" s="99"/>
      <c r="D23" s="99"/>
      <c r="E23" s="99"/>
      <c r="F23" s="99"/>
      <c r="G23" s="99"/>
      <c r="H23" s="99"/>
      <c r="I23" s="99"/>
      <c r="J23" s="99"/>
      <c r="K23" s="99"/>
      <c r="L23" s="99"/>
      <c r="M23" s="99"/>
      <c r="N23" s="99"/>
      <c r="O23" s="99"/>
    </row>
    <row r="24" spans="2:15" ht="27.75" customHeight="1" x14ac:dyDescent="0.15">
      <c r="B24" s="99"/>
      <c r="C24" s="99"/>
      <c r="D24" s="99"/>
      <c r="E24" s="99"/>
      <c r="F24" s="99"/>
      <c r="G24" s="99"/>
      <c r="H24" s="99"/>
      <c r="I24" s="99"/>
      <c r="J24" s="99"/>
      <c r="K24" s="99"/>
      <c r="L24" s="99"/>
      <c r="M24" s="99"/>
      <c r="N24" s="99"/>
      <c r="O24" s="99"/>
    </row>
    <row r="25" spans="2:15" ht="27.75" customHeight="1" x14ac:dyDescent="0.2">
      <c r="B25" s="95" t="s">
        <v>78</v>
      </c>
      <c r="C25" s="95"/>
      <c r="D25" s="95"/>
      <c r="E25" s="95"/>
      <c r="F25" s="92"/>
      <c r="G25" s="91"/>
      <c r="H25" s="91"/>
      <c r="I25" s="91"/>
      <c r="J25" s="91"/>
      <c r="K25" s="91"/>
      <c r="L25" s="91"/>
      <c r="M25" s="91"/>
      <c r="N25" s="91"/>
      <c r="O25" s="91"/>
    </row>
    <row r="26" spans="2:15" ht="27.75" customHeight="1" x14ac:dyDescent="0.2">
      <c r="B26" s="95"/>
      <c r="C26" s="95"/>
      <c r="D26" s="95"/>
      <c r="E26" s="95"/>
      <c r="F26" s="93">
        <f>+O5</f>
        <v>1800000</v>
      </c>
      <c r="G26" s="91"/>
      <c r="H26" s="95" t="s">
        <v>79</v>
      </c>
      <c r="I26" s="95"/>
      <c r="J26" s="95"/>
      <c r="K26" s="95"/>
      <c r="L26" s="95"/>
      <c r="M26" s="93">
        <f>65891000-F26</f>
        <v>64091000</v>
      </c>
      <c r="N26" s="91"/>
      <c r="O26" s="91"/>
    </row>
    <row r="28" spans="2:15" ht="27.75" customHeight="1" x14ac:dyDescent="0.15">
      <c r="J28" s="96" t="s">
        <v>80</v>
      </c>
      <c r="K28" s="96"/>
      <c r="L28" s="96"/>
      <c r="M28" s="96"/>
      <c r="N28" s="96"/>
      <c r="O28" s="96"/>
    </row>
    <row r="29" spans="2:15" ht="27.75" customHeight="1" thickBot="1" x14ac:dyDescent="0.2">
      <c r="J29" s="94"/>
    </row>
    <row r="30" spans="2:15" ht="27.75" customHeight="1" thickBot="1" x14ac:dyDescent="0.2">
      <c r="L30" s="97" t="s">
        <v>81</v>
      </c>
      <c r="M30" s="98"/>
    </row>
  </sheetData>
  <mergeCells count="11">
    <mergeCell ref="B25:E26"/>
    <mergeCell ref="H26:L26"/>
    <mergeCell ref="J28:O28"/>
    <mergeCell ref="L30:M30"/>
    <mergeCell ref="B11:O12"/>
    <mergeCell ref="B13:O14"/>
    <mergeCell ref="B15:O16"/>
    <mergeCell ref="B17:O18"/>
    <mergeCell ref="B19:O20"/>
    <mergeCell ref="B21:O22"/>
    <mergeCell ref="B23:O24"/>
  </mergeCells>
  <hyperlinks>
    <hyperlink ref="L30:M30" r:id="rId1" display="BOTON PARA CONTACTARNOS" xr:uid="{E2328065-A7B0-714A-9F05-0FFC8987F6B3}"/>
  </hyperlinks>
  <printOptions horizontalCentered="1"/>
  <pageMargins left="0.4" right="0.4" top="0.4" bottom="0.4" header="0.25" footer="0.25"/>
  <pageSetup scale="71" fitToHeight="0" orientation="portrait" r:id="rId2"/>
  <headerFooter differentFirst="1">
    <oddFooter>&amp;CPage &amp;P of &amp;N</oddFooter>
  </headerFooter>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B206D-2535-B54B-BBA9-6787AE94ED3C}">
  <sheetPr>
    <tabColor theme="3" tint="0.249977111117893"/>
    <pageSetUpPr fitToPage="1"/>
  </sheetPr>
  <dimension ref="A1:L34"/>
  <sheetViews>
    <sheetView showGridLines="0" zoomScaleNormal="73" workbookViewId="0">
      <selection activeCell="K15" sqref="K15"/>
    </sheetView>
  </sheetViews>
  <sheetFormatPr baseColWidth="10" defaultColWidth="9.1640625" defaultRowHeight="27.75" customHeight="1" x14ac:dyDescent="0.15"/>
  <cols>
    <col min="1" max="1" width="4.5" style="10" customWidth="1"/>
    <col min="2" max="2" width="19.6640625" style="10" customWidth="1"/>
    <col min="3" max="3" width="15.6640625" style="12" customWidth="1"/>
    <col min="4" max="4" width="6.5" style="10" customWidth="1"/>
    <col min="5" max="5" width="9" style="10" customWidth="1"/>
    <col min="6" max="6" width="19.6640625" style="10" customWidth="1"/>
    <col min="7" max="7" width="18.6640625" style="11" customWidth="1"/>
    <col min="8" max="8" width="15.6640625" style="12" customWidth="1"/>
    <col min="9" max="9" width="6.5" style="10" customWidth="1"/>
    <col min="10" max="10" width="15.83203125" style="11" customWidth="1"/>
    <col min="11" max="11" width="15.6640625" style="12" customWidth="1"/>
    <col min="12" max="12" width="4.5" style="10" customWidth="1"/>
    <col min="13" max="16384" width="9.1640625" style="10"/>
  </cols>
  <sheetData>
    <row r="1" spans="1:12" s="2" customFormat="1" ht="5.25" customHeight="1" x14ac:dyDescent="0.15"/>
    <row r="2" spans="1:12" s="21" customFormat="1" ht="73" customHeight="1" x14ac:dyDescent="0.15">
      <c r="C2" s="22" t="s">
        <v>42</v>
      </c>
      <c r="L2" s="21" t="s">
        <v>0</v>
      </c>
    </row>
    <row r="3" spans="1:12" s="3" customFormat="1" ht="33" customHeight="1" x14ac:dyDescent="0.2">
      <c r="B3" s="4" t="s">
        <v>66</v>
      </c>
      <c r="G3" s="5" t="s">
        <v>33</v>
      </c>
    </row>
    <row r="4" spans="1:12" s="3" customFormat="1" ht="18.75" customHeight="1" x14ac:dyDescent="0.15">
      <c r="B4" s="13"/>
      <c r="F4" s="6"/>
      <c r="G4" s="101" t="s">
        <v>24</v>
      </c>
      <c r="H4" s="101"/>
    </row>
    <row r="5" spans="1:12" s="3" customFormat="1" ht="3.75" customHeight="1" x14ac:dyDescent="0.15">
      <c r="F5" s="6"/>
      <c r="G5" s="7"/>
      <c r="H5" s="7"/>
    </row>
    <row r="6" spans="1:12" s="3" customFormat="1" ht="46.5" customHeight="1" x14ac:dyDescent="0.15">
      <c r="F6" s="6"/>
      <c r="G6" s="105">
        <f>SUM(MonthlyIncome58384450[VALOR])</f>
        <v>0</v>
      </c>
      <c r="H6" s="105"/>
      <c r="J6" s="6"/>
      <c r="K6" s="8"/>
    </row>
    <row r="7" spans="1:12" s="3" customFormat="1" ht="18.75" customHeight="1" x14ac:dyDescent="0.15">
      <c r="G7" s="101" t="s">
        <v>25</v>
      </c>
      <c r="H7" s="101"/>
      <c r="J7" s="6"/>
      <c r="K7" s="8"/>
    </row>
    <row r="8" spans="1:12" s="3" customFormat="1" ht="3.75" customHeight="1" x14ac:dyDescent="0.15">
      <c r="G8" s="7"/>
      <c r="H8" s="7"/>
      <c r="J8" s="6"/>
      <c r="K8" s="8"/>
    </row>
    <row r="9" spans="1:12" s="3" customFormat="1" ht="46.5" customHeight="1" x14ac:dyDescent="0.15">
      <c r="F9" s="9"/>
      <c r="G9" s="105">
        <f>SUM(MonthlyExpenses69394551[VALOR])</f>
        <v>0</v>
      </c>
      <c r="H9" s="105"/>
    </row>
    <row r="10" spans="1:12" s="3" customFormat="1" ht="18.75" customHeight="1" x14ac:dyDescent="0.15">
      <c r="A10" s="9"/>
      <c r="F10" s="9"/>
      <c r="G10" s="101" t="s">
        <v>26</v>
      </c>
      <c r="H10" s="101"/>
    </row>
    <row r="11" spans="1:12" s="3" customFormat="1" ht="3.75" customHeight="1" x14ac:dyDescent="0.15">
      <c r="A11" s="9"/>
      <c r="F11" s="9"/>
      <c r="G11" s="7"/>
      <c r="H11" s="7"/>
    </row>
    <row r="12" spans="1:12" s="3" customFormat="1" ht="46.5" customHeight="1" x14ac:dyDescent="0.15">
      <c r="A12" s="9"/>
      <c r="F12" s="9"/>
      <c r="G12" s="105">
        <f>SUM(Savings710404652[VALOR])</f>
        <v>0</v>
      </c>
      <c r="H12" s="105"/>
    </row>
    <row r="13" spans="1:12" s="3" customFormat="1" ht="18.75" customHeight="1" x14ac:dyDescent="0.15">
      <c r="A13" s="9"/>
      <c r="F13" s="9"/>
      <c r="G13" s="101" t="s">
        <v>32</v>
      </c>
      <c r="H13" s="101"/>
    </row>
    <row r="14" spans="1:12" s="3" customFormat="1" ht="3.75" customHeight="1" x14ac:dyDescent="0.15">
      <c r="A14" s="9"/>
      <c r="F14" s="9"/>
      <c r="G14" s="7"/>
      <c r="H14" s="7"/>
    </row>
    <row r="15" spans="1:12" s="3" customFormat="1" ht="46.5" customHeight="1" x14ac:dyDescent="0.15">
      <c r="A15" s="9"/>
      <c r="F15" s="9"/>
      <c r="G15" s="105">
        <f>TotalMonthlyIncome-TotalMonthlyExpenses-TotalMonthlySavings</f>
        <v>0</v>
      </c>
      <c r="H15" s="105"/>
    </row>
    <row r="16" spans="1:12" s="3" customFormat="1" ht="31.5" customHeight="1" x14ac:dyDescent="0.2">
      <c r="B16" s="5" t="s">
        <v>5</v>
      </c>
      <c r="C16" s="5"/>
      <c r="D16" s="7"/>
      <c r="E16" s="7"/>
      <c r="F16" s="5" t="s">
        <v>6</v>
      </c>
      <c r="G16" s="5"/>
      <c r="H16" s="5"/>
      <c r="I16" s="7"/>
      <c r="J16" s="5" t="s">
        <v>31</v>
      </c>
      <c r="K16" s="5"/>
    </row>
    <row r="17" spans="1:12" s="14" customFormat="1" ht="18.75" customHeight="1" x14ac:dyDescent="0.15">
      <c r="B17" s="15" t="s">
        <v>30</v>
      </c>
      <c r="C17" s="16" t="s">
        <v>28</v>
      </c>
      <c r="E17" s="17" t="s">
        <v>27</v>
      </c>
      <c r="F17" s="18" t="s">
        <v>30</v>
      </c>
      <c r="G17" s="19" t="s">
        <v>29</v>
      </c>
      <c r="H17" s="20" t="s">
        <v>28</v>
      </c>
      <c r="J17" s="18" t="s">
        <v>27</v>
      </c>
      <c r="K17" s="20" t="s">
        <v>28</v>
      </c>
    </row>
    <row r="18" spans="1:12" s="52" customFormat="1" ht="28" customHeight="1" x14ac:dyDescent="0.15">
      <c r="A18" s="46"/>
      <c r="B18" s="74" t="s">
        <v>2</v>
      </c>
      <c r="C18" s="76">
        <v>0</v>
      </c>
      <c r="D18" s="46"/>
      <c r="E18" s="73">
        <v>45536</v>
      </c>
      <c r="F18" s="74" t="s">
        <v>7</v>
      </c>
      <c r="G18" s="75" t="s">
        <v>18</v>
      </c>
      <c r="H18" s="76">
        <v>0</v>
      </c>
      <c r="I18" s="46"/>
      <c r="J18" s="73">
        <v>45536</v>
      </c>
      <c r="K18" s="76">
        <v>0</v>
      </c>
      <c r="L18" s="46"/>
    </row>
    <row r="19" spans="1:12" s="52" customFormat="1" ht="28" customHeight="1" x14ac:dyDescent="0.15">
      <c r="A19" s="46"/>
      <c r="B19" s="74"/>
      <c r="C19" s="76"/>
      <c r="D19" s="46"/>
      <c r="E19" s="73"/>
      <c r="F19" s="74"/>
      <c r="G19" s="75"/>
      <c r="H19" s="76"/>
      <c r="I19" s="46"/>
      <c r="J19" s="77"/>
      <c r="K19" s="76"/>
      <c r="L19" s="46"/>
    </row>
    <row r="20" spans="1:12" s="52" customFormat="1" ht="28" customHeight="1" x14ac:dyDescent="0.15">
      <c r="A20" s="46"/>
      <c r="B20" s="74"/>
      <c r="C20" s="76"/>
      <c r="D20" s="46"/>
      <c r="E20" s="73"/>
      <c r="F20" s="74"/>
      <c r="G20" s="75"/>
      <c r="H20" s="76"/>
      <c r="I20" s="46"/>
      <c r="J20" s="77"/>
      <c r="K20" s="76"/>
      <c r="L20" s="46"/>
    </row>
    <row r="21" spans="1:12" s="52" customFormat="1" ht="28" customHeight="1" x14ac:dyDescent="0.15">
      <c r="A21" s="46"/>
      <c r="B21" s="74"/>
      <c r="C21" s="76"/>
      <c r="D21" s="46"/>
      <c r="E21" s="73"/>
      <c r="F21" s="74"/>
      <c r="G21" s="75"/>
      <c r="H21" s="76"/>
      <c r="I21" s="46"/>
      <c r="J21" s="56"/>
      <c r="K21" s="57"/>
      <c r="L21" s="46"/>
    </row>
    <row r="22" spans="1:12" s="52" customFormat="1" ht="28" customHeight="1" x14ac:dyDescent="0.15">
      <c r="A22" s="46"/>
      <c r="B22" s="83"/>
      <c r="C22" s="78"/>
      <c r="D22" s="46"/>
      <c r="E22" s="73"/>
      <c r="F22" s="74"/>
      <c r="G22" s="79"/>
      <c r="H22" s="76"/>
      <c r="I22" s="46"/>
      <c r="J22" s="56"/>
      <c r="K22" s="57"/>
      <c r="L22" s="46"/>
    </row>
    <row r="23" spans="1:12" s="52" customFormat="1" ht="28" customHeight="1" x14ac:dyDescent="0.15">
      <c r="A23" s="46"/>
      <c r="B23" s="46"/>
      <c r="C23" s="51"/>
      <c r="D23" s="46"/>
      <c r="E23" s="73"/>
      <c r="F23" s="74"/>
      <c r="G23" s="79"/>
      <c r="H23" s="76"/>
      <c r="I23" s="46"/>
      <c r="J23" s="56"/>
      <c r="K23" s="57"/>
      <c r="L23" s="46"/>
    </row>
    <row r="24" spans="1:12" s="52" customFormat="1" ht="28" customHeight="1" x14ac:dyDescent="0.15">
      <c r="A24" s="46"/>
      <c r="B24" s="46"/>
      <c r="C24" s="51"/>
      <c r="D24" s="46"/>
      <c r="E24" s="73"/>
      <c r="F24" s="74"/>
      <c r="G24" s="79"/>
      <c r="H24" s="76"/>
      <c r="I24" s="46"/>
      <c r="J24" s="56"/>
      <c r="K24" s="57"/>
      <c r="L24" s="46"/>
    </row>
    <row r="25" spans="1:12" s="52" customFormat="1" ht="28" customHeight="1" x14ac:dyDescent="0.15">
      <c r="A25" s="46"/>
      <c r="B25" s="46"/>
      <c r="C25" s="51"/>
      <c r="D25" s="46"/>
      <c r="E25" s="73"/>
      <c r="F25" s="74"/>
      <c r="G25" s="80"/>
      <c r="H25" s="76"/>
      <c r="I25" s="46"/>
      <c r="J25" s="56"/>
      <c r="K25" s="57"/>
      <c r="L25" s="46"/>
    </row>
    <row r="26" spans="1:12" s="52" customFormat="1" ht="28" customHeight="1" x14ac:dyDescent="0.15">
      <c r="A26" s="46"/>
      <c r="B26" s="46"/>
      <c r="C26" s="51"/>
      <c r="D26" s="46"/>
      <c r="E26" s="73"/>
      <c r="F26" s="74"/>
      <c r="G26" s="79"/>
      <c r="H26" s="76"/>
      <c r="I26" s="46"/>
      <c r="J26" s="56"/>
      <c r="K26" s="57"/>
      <c r="L26" s="46"/>
    </row>
    <row r="27" spans="1:12" s="52" customFormat="1" ht="28" customHeight="1" x14ac:dyDescent="0.15">
      <c r="A27" s="46"/>
      <c r="B27" s="46"/>
      <c r="C27" s="51"/>
      <c r="D27" s="46"/>
      <c r="E27" s="73"/>
      <c r="F27" s="74"/>
      <c r="G27" s="79"/>
      <c r="H27" s="76"/>
      <c r="I27" s="46"/>
      <c r="J27" s="56"/>
      <c r="K27" s="57"/>
      <c r="L27" s="46"/>
    </row>
    <row r="28" spans="1:12" s="52" customFormat="1" ht="28" customHeight="1" x14ac:dyDescent="0.15">
      <c r="A28" s="46"/>
      <c r="B28" s="46"/>
      <c r="C28" s="51"/>
      <c r="D28" s="46"/>
      <c r="E28" s="73"/>
      <c r="F28" s="74"/>
      <c r="G28" s="79"/>
      <c r="H28" s="76"/>
      <c r="I28" s="46"/>
      <c r="J28" s="56"/>
      <c r="K28" s="57"/>
      <c r="L28" s="46"/>
    </row>
    <row r="29" spans="1:12" s="52" customFormat="1" ht="28" customHeight="1" x14ac:dyDescent="0.15">
      <c r="A29" s="46"/>
      <c r="B29" s="46"/>
      <c r="C29" s="51"/>
      <c r="D29" s="46"/>
      <c r="E29" s="73"/>
      <c r="F29" s="74"/>
      <c r="G29" s="80"/>
      <c r="H29" s="76"/>
      <c r="I29" s="46"/>
      <c r="J29" s="56"/>
      <c r="K29" s="57"/>
      <c r="L29" s="46"/>
    </row>
    <row r="30" spans="1:12" s="52" customFormat="1" ht="28" customHeight="1" x14ac:dyDescent="0.15">
      <c r="A30" s="46"/>
      <c r="B30" s="46"/>
      <c r="C30" s="51"/>
      <c r="D30" s="46"/>
      <c r="E30" s="73"/>
      <c r="F30" s="81"/>
      <c r="G30" s="80"/>
      <c r="H30" s="82"/>
      <c r="I30" s="46"/>
      <c r="J30" s="56"/>
      <c r="K30" s="57"/>
      <c r="L30" s="46"/>
    </row>
    <row r="31" spans="1:12" s="52" customFormat="1" ht="27.75" customHeight="1" x14ac:dyDescent="0.15">
      <c r="C31" s="57"/>
      <c r="E31" s="73"/>
      <c r="F31" s="83"/>
      <c r="G31" s="80"/>
      <c r="H31" s="82"/>
      <c r="J31" s="56"/>
      <c r="K31" s="57"/>
    </row>
    <row r="32" spans="1:12" s="52" customFormat="1" ht="27.75" customHeight="1" x14ac:dyDescent="0.15">
      <c r="C32" s="57"/>
      <c r="G32" s="56"/>
      <c r="H32" s="57"/>
      <c r="J32" s="56"/>
      <c r="K32" s="57"/>
    </row>
    <row r="33" spans="3:11" s="52" customFormat="1" ht="27.75" customHeight="1" x14ac:dyDescent="0.15">
      <c r="C33" s="57"/>
      <c r="G33" s="56"/>
      <c r="H33" s="57"/>
      <c r="J33" s="56"/>
      <c r="K33" s="57"/>
    </row>
    <row r="34" spans="3:11" s="52" customFormat="1" ht="27.75" customHeight="1" x14ac:dyDescent="0.15">
      <c r="C34" s="57"/>
      <c r="G34" s="56"/>
      <c r="H34" s="57"/>
      <c r="J34" s="56"/>
      <c r="K34" s="57"/>
    </row>
  </sheetData>
  <mergeCells count="8">
    <mergeCell ref="G13:H13"/>
    <mergeCell ref="G15:H15"/>
    <mergeCell ref="G4:H4"/>
    <mergeCell ref="G6:H6"/>
    <mergeCell ref="G7:H7"/>
    <mergeCell ref="G9:H9"/>
    <mergeCell ref="G10:H10"/>
    <mergeCell ref="G12:H12"/>
  </mergeCells>
  <printOptions horizontalCentered="1"/>
  <pageMargins left="0.4" right="0.4" top="0.4" bottom="0.4" header="0.25" footer="0.25"/>
  <pageSetup scale="71" fitToHeight="0" orientation="portrait" r:id="rId1"/>
  <headerFooter differentFirst="1">
    <oddFooter>&amp;CPage &amp;P of &amp;N</oddFooter>
  </headerFooter>
  <drawing r:id="rId2"/>
  <legacyDrawing r:id="rId3"/>
  <tableParts count="3">
    <tablePart r:id="rId4"/>
    <tablePart r:id="rId5"/>
    <tablePart r:id="rId6"/>
  </tableParts>
  <extLst>
    <ext xmlns:x14="http://schemas.microsoft.com/office/spreadsheetml/2009/9/main" uri="{78C0D931-6437-407d-A8EE-F0AAD7539E65}">
      <x14:conditionalFormattings>
        <x14:conditionalFormatting xmlns:xm="http://schemas.microsoft.com/office/excel/2006/main">
          <x14:cfRule type="expression" priority="1" id="{C42E566E-3DD8-9744-91ED-6412DFCF923B}">
            <xm:f>'Chart Data'!$B$6</xm:f>
            <x14:dxf>
              <font>
                <color theme="7"/>
              </font>
            </x14:dxf>
          </x14:cfRule>
          <xm:sqref>G15:H15</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00F61-B3C9-DD41-9FE9-9216B73CDF2D}">
  <sheetPr>
    <tabColor theme="3" tint="0.249977111117893"/>
    <pageSetUpPr fitToPage="1"/>
  </sheetPr>
  <dimension ref="A1:L31"/>
  <sheetViews>
    <sheetView showGridLines="0" zoomScaleNormal="73" workbookViewId="0">
      <selection activeCell="M16" sqref="M16"/>
    </sheetView>
  </sheetViews>
  <sheetFormatPr baseColWidth="10" defaultColWidth="9.1640625" defaultRowHeight="27.75" customHeight="1" x14ac:dyDescent="0.15"/>
  <cols>
    <col min="1" max="1" width="4.5" style="10" customWidth="1"/>
    <col min="2" max="2" width="19.6640625" style="10" customWidth="1"/>
    <col min="3" max="3" width="15.6640625" style="12" customWidth="1"/>
    <col min="4" max="4" width="6.5" style="10" customWidth="1"/>
    <col min="5" max="5" width="9" style="10" customWidth="1"/>
    <col min="6" max="6" width="19.6640625" style="10" customWidth="1"/>
    <col min="7" max="7" width="18.6640625" style="11" customWidth="1"/>
    <col min="8" max="8" width="15.6640625" style="12" customWidth="1"/>
    <col min="9" max="9" width="6.5" style="10" customWidth="1"/>
    <col min="10" max="10" width="15.83203125" style="11" customWidth="1"/>
    <col min="11" max="11" width="15.6640625" style="12" customWidth="1"/>
    <col min="12" max="12" width="4.5" style="10" customWidth="1"/>
    <col min="13" max="16384" width="9.1640625" style="10"/>
  </cols>
  <sheetData>
    <row r="1" spans="1:12" s="2" customFormat="1" ht="5.25" customHeight="1" x14ac:dyDescent="0.15"/>
    <row r="2" spans="1:12" s="23" customFormat="1" ht="73" customHeight="1" x14ac:dyDescent="0.15">
      <c r="C2" s="24" t="s">
        <v>43</v>
      </c>
      <c r="L2" s="23" t="s">
        <v>0</v>
      </c>
    </row>
    <row r="3" spans="1:12" s="3" customFormat="1" ht="33" customHeight="1" x14ac:dyDescent="0.2">
      <c r="B3" s="4" t="s">
        <v>66</v>
      </c>
      <c r="G3" s="5" t="s">
        <v>33</v>
      </c>
    </row>
    <row r="4" spans="1:12" s="3" customFormat="1" ht="18.75" customHeight="1" x14ac:dyDescent="0.15">
      <c r="B4" s="13"/>
      <c r="F4" s="6"/>
      <c r="G4" s="104" t="s">
        <v>24</v>
      </c>
      <c r="H4" s="104"/>
    </row>
    <row r="5" spans="1:12" s="3" customFormat="1" ht="3.75" customHeight="1" x14ac:dyDescent="0.15">
      <c r="F5" s="6"/>
      <c r="G5" s="7"/>
      <c r="H5" s="7"/>
    </row>
    <row r="6" spans="1:12" s="3" customFormat="1" ht="46.5" customHeight="1" x14ac:dyDescent="0.15">
      <c r="F6" s="6"/>
      <c r="G6" s="105">
        <f>SUM(MonthlyIncome535414753[VALOR])</f>
        <v>0</v>
      </c>
      <c r="H6" s="105"/>
      <c r="J6" s="6"/>
      <c r="K6" s="8"/>
    </row>
    <row r="7" spans="1:12" s="3" customFormat="1" ht="18.75" customHeight="1" x14ac:dyDescent="0.15">
      <c r="G7" s="104" t="s">
        <v>25</v>
      </c>
      <c r="H7" s="104"/>
      <c r="J7" s="6"/>
      <c r="K7" s="8"/>
    </row>
    <row r="8" spans="1:12" s="3" customFormat="1" ht="3.75" customHeight="1" x14ac:dyDescent="0.15">
      <c r="G8" s="7"/>
      <c r="H8" s="7"/>
      <c r="J8" s="6"/>
      <c r="K8" s="8"/>
    </row>
    <row r="9" spans="1:12" s="3" customFormat="1" ht="46.5" customHeight="1" x14ac:dyDescent="0.15">
      <c r="F9" s="9"/>
      <c r="G9" s="105">
        <f>SUM(MonthlyExpenses636424854[VALOR])</f>
        <v>0</v>
      </c>
      <c r="H9" s="105"/>
    </row>
    <row r="10" spans="1:12" s="3" customFormat="1" ht="18.75" customHeight="1" x14ac:dyDescent="0.15">
      <c r="A10" s="9"/>
      <c r="F10" s="9"/>
      <c r="G10" s="104" t="s">
        <v>26</v>
      </c>
      <c r="H10" s="104"/>
    </row>
    <row r="11" spans="1:12" s="3" customFormat="1" ht="3.75" customHeight="1" x14ac:dyDescent="0.15">
      <c r="A11" s="9"/>
      <c r="F11" s="9"/>
      <c r="G11" s="7"/>
      <c r="H11" s="7"/>
    </row>
    <row r="12" spans="1:12" s="3" customFormat="1" ht="46.5" customHeight="1" x14ac:dyDescent="0.15">
      <c r="A12" s="9"/>
      <c r="F12" s="9"/>
      <c r="G12" s="105">
        <f>SUM(Savings737434955[VALOR])</f>
        <v>0</v>
      </c>
      <c r="H12" s="105"/>
    </row>
    <row r="13" spans="1:12" s="3" customFormat="1" ht="18.75" customHeight="1" x14ac:dyDescent="0.15">
      <c r="A13" s="9"/>
      <c r="F13" s="9"/>
      <c r="G13" s="104" t="s">
        <v>32</v>
      </c>
      <c r="H13" s="104"/>
    </row>
    <row r="14" spans="1:12" s="3" customFormat="1" ht="3.75" customHeight="1" x14ac:dyDescent="0.15">
      <c r="A14" s="9"/>
      <c r="F14" s="9"/>
      <c r="G14" s="7"/>
      <c r="H14" s="7"/>
    </row>
    <row r="15" spans="1:12" s="3" customFormat="1" ht="46.5" customHeight="1" x14ac:dyDescent="0.15">
      <c r="A15" s="9"/>
      <c r="F15" s="9"/>
      <c r="G15" s="105">
        <f>TotalMonthlyIncome-TotalMonthlyExpenses-TotalMonthlySavings</f>
        <v>0</v>
      </c>
      <c r="H15" s="105"/>
    </row>
    <row r="16" spans="1:12" s="3" customFormat="1" ht="31.5" customHeight="1" x14ac:dyDescent="0.2">
      <c r="B16" s="5" t="s">
        <v>5</v>
      </c>
      <c r="C16" s="5"/>
      <c r="D16" s="7"/>
      <c r="E16" s="7"/>
      <c r="F16" s="5" t="s">
        <v>6</v>
      </c>
      <c r="G16" s="5"/>
      <c r="H16" s="5"/>
      <c r="I16" s="7"/>
      <c r="J16" s="5" t="s">
        <v>31</v>
      </c>
      <c r="K16" s="5"/>
    </row>
    <row r="17" spans="1:12" s="25" customFormat="1" ht="18.75" customHeight="1" x14ac:dyDescent="0.15">
      <c r="B17" s="26" t="s">
        <v>30</v>
      </c>
      <c r="C17" s="27" t="s">
        <v>28</v>
      </c>
      <c r="E17" s="28" t="s">
        <v>27</v>
      </c>
      <c r="F17" s="29" t="s">
        <v>30</v>
      </c>
      <c r="G17" s="30" t="s">
        <v>29</v>
      </c>
      <c r="H17" s="31" t="s">
        <v>28</v>
      </c>
      <c r="J17" s="29" t="s">
        <v>27</v>
      </c>
      <c r="K17" s="31" t="s">
        <v>28</v>
      </c>
    </row>
    <row r="18" spans="1:12" s="52" customFormat="1" ht="28" customHeight="1" x14ac:dyDescent="0.15">
      <c r="A18" s="46"/>
      <c r="B18" s="74" t="s">
        <v>2</v>
      </c>
      <c r="C18" s="76">
        <v>0</v>
      </c>
      <c r="D18" s="46"/>
      <c r="E18" s="73">
        <v>45566</v>
      </c>
      <c r="F18" s="74" t="s">
        <v>7</v>
      </c>
      <c r="G18" s="75" t="s">
        <v>18</v>
      </c>
      <c r="H18" s="76">
        <v>0</v>
      </c>
      <c r="I18" s="46"/>
      <c r="J18" s="73">
        <v>45566</v>
      </c>
      <c r="K18" s="76">
        <v>0</v>
      </c>
      <c r="L18" s="46"/>
    </row>
    <row r="19" spans="1:12" s="52" customFormat="1" ht="28" customHeight="1" x14ac:dyDescent="0.15">
      <c r="A19" s="46"/>
      <c r="B19" s="74"/>
      <c r="C19" s="76"/>
      <c r="D19" s="46"/>
      <c r="E19" s="73"/>
      <c r="F19" s="74"/>
      <c r="G19" s="75"/>
      <c r="H19" s="76"/>
      <c r="I19" s="46"/>
      <c r="J19" s="77"/>
      <c r="K19" s="76"/>
      <c r="L19" s="46"/>
    </row>
    <row r="20" spans="1:12" s="52" customFormat="1" ht="28" customHeight="1" x14ac:dyDescent="0.15">
      <c r="A20" s="46"/>
      <c r="B20" s="74"/>
      <c r="C20" s="76"/>
      <c r="D20" s="46"/>
      <c r="E20" s="73"/>
      <c r="F20" s="74"/>
      <c r="G20" s="75"/>
      <c r="H20" s="76"/>
      <c r="I20" s="46"/>
      <c r="J20" s="77"/>
      <c r="K20" s="76"/>
      <c r="L20" s="46"/>
    </row>
    <row r="21" spans="1:12" s="52" customFormat="1" ht="28" customHeight="1" x14ac:dyDescent="0.15">
      <c r="A21" s="46"/>
      <c r="B21" s="74"/>
      <c r="C21" s="76"/>
      <c r="D21" s="46"/>
      <c r="E21" s="73"/>
      <c r="F21" s="74"/>
      <c r="G21" s="75"/>
      <c r="H21" s="76"/>
      <c r="I21" s="46"/>
      <c r="J21" s="56"/>
      <c r="K21" s="57"/>
      <c r="L21" s="46"/>
    </row>
    <row r="22" spans="1:12" s="52" customFormat="1" ht="28" customHeight="1" x14ac:dyDescent="0.15">
      <c r="A22" s="46"/>
      <c r="B22" s="83"/>
      <c r="C22" s="78"/>
      <c r="D22" s="46"/>
      <c r="E22" s="73"/>
      <c r="F22" s="74"/>
      <c r="G22" s="79"/>
      <c r="H22" s="76"/>
      <c r="I22" s="46"/>
      <c r="J22" s="56"/>
      <c r="K22" s="57"/>
      <c r="L22" s="46"/>
    </row>
    <row r="23" spans="1:12" s="52" customFormat="1" ht="28" customHeight="1" x14ac:dyDescent="0.15">
      <c r="A23" s="46"/>
      <c r="B23" s="46"/>
      <c r="C23" s="51"/>
      <c r="D23" s="46"/>
      <c r="E23" s="73"/>
      <c r="F23" s="74"/>
      <c r="G23" s="79"/>
      <c r="H23" s="76"/>
      <c r="I23" s="46"/>
      <c r="J23" s="56"/>
      <c r="K23" s="57"/>
      <c r="L23" s="46"/>
    </row>
    <row r="24" spans="1:12" s="52" customFormat="1" ht="28" customHeight="1" x14ac:dyDescent="0.15">
      <c r="A24" s="46"/>
      <c r="B24" s="46"/>
      <c r="C24" s="51"/>
      <c r="D24" s="46"/>
      <c r="E24" s="73"/>
      <c r="F24" s="74"/>
      <c r="G24" s="79"/>
      <c r="H24" s="76"/>
      <c r="I24" s="46"/>
      <c r="J24" s="56"/>
      <c r="K24" s="57"/>
      <c r="L24" s="46"/>
    </row>
    <row r="25" spans="1:12" s="52" customFormat="1" ht="28" customHeight="1" x14ac:dyDescent="0.15">
      <c r="A25" s="46"/>
      <c r="B25" s="46"/>
      <c r="C25" s="51"/>
      <c r="D25" s="46"/>
      <c r="E25" s="73"/>
      <c r="F25" s="74"/>
      <c r="G25" s="80"/>
      <c r="H25" s="76"/>
      <c r="I25" s="46"/>
      <c r="J25" s="56"/>
      <c r="K25" s="57"/>
      <c r="L25" s="46"/>
    </row>
    <row r="26" spans="1:12" s="52" customFormat="1" ht="28" customHeight="1" x14ac:dyDescent="0.15">
      <c r="A26" s="46"/>
      <c r="B26" s="46"/>
      <c r="C26" s="51"/>
      <c r="D26" s="46"/>
      <c r="E26" s="73"/>
      <c r="F26" s="74"/>
      <c r="G26" s="79"/>
      <c r="H26" s="76"/>
      <c r="I26" s="46"/>
      <c r="J26" s="56"/>
      <c r="K26" s="57"/>
      <c r="L26" s="46"/>
    </row>
    <row r="27" spans="1:12" s="52" customFormat="1" ht="28" customHeight="1" x14ac:dyDescent="0.15">
      <c r="A27" s="46"/>
      <c r="B27" s="46"/>
      <c r="C27" s="51"/>
      <c r="D27" s="46"/>
      <c r="E27" s="73"/>
      <c r="F27" s="74"/>
      <c r="G27" s="79"/>
      <c r="H27" s="76"/>
      <c r="I27" s="46"/>
      <c r="J27" s="56"/>
      <c r="K27" s="57"/>
      <c r="L27" s="46"/>
    </row>
    <row r="28" spans="1:12" s="52" customFormat="1" ht="28" customHeight="1" x14ac:dyDescent="0.15">
      <c r="A28" s="46"/>
      <c r="B28" s="46"/>
      <c r="C28" s="51"/>
      <c r="D28" s="46"/>
      <c r="E28" s="73"/>
      <c r="F28" s="74"/>
      <c r="G28" s="79"/>
      <c r="H28" s="76"/>
      <c r="I28" s="46"/>
      <c r="J28" s="56"/>
      <c r="K28" s="57"/>
      <c r="L28" s="46"/>
    </row>
    <row r="29" spans="1:12" s="52" customFormat="1" ht="28" customHeight="1" x14ac:dyDescent="0.15">
      <c r="A29" s="46"/>
      <c r="B29" s="46"/>
      <c r="C29" s="51"/>
      <c r="D29" s="46"/>
      <c r="E29" s="73"/>
      <c r="F29" s="74"/>
      <c r="G29" s="80"/>
      <c r="H29" s="76"/>
      <c r="I29" s="46"/>
      <c r="J29" s="56"/>
      <c r="K29" s="57"/>
      <c r="L29" s="46"/>
    </row>
    <row r="30" spans="1:12" s="52" customFormat="1" ht="28" customHeight="1" x14ac:dyDescent="0.15">
      <c r="A30" s="46"/>
      <c r="B30" s="46"/>
      <c r="C30" s="51"/>
      <c r="D30" s="46"/>
      <c r="E30" s="73"/>
      <c r="F30" s="81"/>
      <c r="G30" s="80"/>
      <c r="H30" s="82"/>
      <c r="I30" s="46"/>
      <c r="J30" s="56"/>
      <c r="K30" s="57"/>
      <c r="L30" s="46"/>
    </row>
    <row r="31" spans="1:12" s="52" customFormat="1" ht="27.75" customHeight="1" x14ac:dyDescent="0.15">
      <c r="C31" s="57"/>
      <c r="E31" s="73"/>
      <c r="F31" s="83"/>
      <c r="G31" s="80"/>
      <c r="H31" s="82"/>
      <c r="J31" s="56"/>
      <c r="K31" s="57"/>
    </row>
  </sheetData>
  <mergeCells count="8">
    <mergeCell ref="G13:H13"/>
    <mergeCell ref="G15:H15"/>
    <mergeCell ref="G4:H4"/>
    <mergeCell ref="G6:H6"/>
    <mergeCell ref="G7:H7"/>
    <mergeCell ref="G9:H9"/>
    <mergeCell ref="G10:H10"/>
    <mergeCell ref="G12:H12"/>
  </mergeCells>
  <printOptions horizontalCentered="1"/>
  <pageMargins left="0.4" right="0.4" top="0.4" bottom="0.4" header="0.25" footer="0.25"/>
  <pageSetup scale="71" fitToHeight="0" orientation="portrait" r:id="rId1"/>
  <headerFooter differentFirst="1">
    <oddFooter>&amp;CPage &amp;P of &amp;N</oddFooter>
  </headerFooter>
  <drawing r:id="rId2"/>
  <legacyDrawing r:id="rId3"/>
  <tableParts count="3">
    <tablePart r:id="rId4"/>
    <tablePart r:id="rId5"/>
    <tablePart r:id="rId6"/>
  </tableParts>
  <extLst>
    <ext xmlns:x14="http://schemas.microsoft.com/office/spreadsheetml/2009/9/main" uri="{78C0D931-6437-407d-A8EE-F0AAD7539E65}">
      <x14:conditionalFormattings>
        <x14:conditionalFormatting xmlns:xm="http://schemas.microsoft.com/office/excel/2006/main">
          <x14:cfRule type="expression" priority="1" id="{566EDA44-A76D-0344-9A2C-74540B952053}">
            <xm:f>'Chart Data'!$B$6</xm:f>
            <x14:dxf>
              <font>
                <color theme="7"/>
              </font>
            </x14:dxf>
          </x14:cfRule>
          <xm:sqref>G15:H15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ADD94-7521-A941-B11B-40FF3F78AE63}">
  <sheetPr>
    <tabColor theme="3" tint="0.249977111117893"/>
    <pageSetUpPr fitToPage="1"/>
  </sheetPr>
  <dimension ref="A1:L32"/>
  <sheetViews>
    <sheetView showGridLines="0" zoomScaleNormal="73" workbookViewId="0">
      <selection activeCell="M16" sqref="M16"/>
    </sheetView>
  </sheetViews>
  <sheetFormatPr baseColWidth="10" defaultColWidth="9.1640625" defaultRowHeight="27.75" customHeight="1" x14ac:dyDescent="0.15"/>
  <cols>
    <col min="1" max="1" width="4.5" style="10" customWidth="1"/>
    <col min="2" max="2" width="19.6640625" style="10" customWidth="1"/>
    <col min="3" max="3" width="15.6640625" style="12" customWidth="1"/>
    <col min="4" max="4" width="6.5" style="10" customWidth="1"/>
    <col min="5" max="5" width="9" style="10" customWidth="1"/>
    <col min="6" max="6" width="19.6640625" style="10" customWidth="1"/>
    <col min="7" max="7" width="18.6640625" style="11" customWidth="1"/>
    <col min="8" max="8" width="15.6640625" style="12" customWidth="1"/>
    <col min="9" max="9" width="6.5" style="10" customWidth="1"/>
    <col min="10" max="10" width="15.83203125" style="11" customWidth="1"/>
    <col min="11" max="11" width="15.6640625" style="12" customWidth="1"/>
    <col min="12" max="12" width="4.5" style="10" customWidth="1"/>
    <col min="13" max="16384" width="9.1640625" style="10"/>
  </cols>
  <sheetData>
    <row r="1" spans="1:12" s="2" customFormat="1" ht="5.25" customHeight="1" x14ac:dyDescent="0.15"/>
    <row r="2" spans="1:12" s="21" customFormat="1" ht="73" customHeight="1" x14ac:dyDescent="0.15">
      <c r="C2" s="22" t="s">
        <v>44</v>
      </c>
      <c r="L2" s="21" t="s">
        <v>0</v>
      </c>
    </row>
    <row r="3" spans="1:12" s="3" customFormat="1" ht="33" customHeight="1" x14ac:dyDescent="0.2">
      <c r="B3" s="4" t="s">
        <v>66</v>
      </c>
      <c r="G3" s="5" t="s">
        <v>33</v>
      </c>
    </row>
    <row r="4" spans="1:12" s="3" customFormat="1" ht="18.75" customHeight="1" x14ac:dyDescent="0.15">
      <c r="B4" s="13"/>
      <c r="F4" s="6"/>
      <c r="G4" s="101" t="s">
        <v>24</v>
      </c>
      <c r="H4" s="101"/>
    </row>
    <row r="5" spans="1:12" s="3" customFormat="1" ht="3.75" customHeight="1" x14ac:dyDescent="0.15">
      <c r="F5" s="6"/>
      <c r="G5" s="7"/>
      <c r="H5" s="7"/>
    </row>
    <row r="6" spans="1:12" s="3" customFormat="1" ht="46.5" customHeight="1" x14ac:dyDescent="0.15">
      <c r="F6" s="6"/>
      <c r="G6" s="105">
        <f>SUM(MonthlyIncome5811[VALOR])</f>
        <v>0</v>
      </c>
      <c r="H6" s="105"/>
      <c r="J6" s="6"/>
      <c r="K6" s="8"/>
    </row>
    <row r="7" spans="1:12" s="3" customFormat="1" ht="18.75" customHeight="1" x14ac:dyDescent="0.15">
      <c r="G7" s="101" t="s">
        <v>25</v>
      </c>
      <c r="H7" s="101"/>
      <c r="J7" s="6"/>
      <c r="K7" s="8"/>
    </row>
    <row r="8" spans="1:12" s="3" customFormat="1" ht="3.75" customHeight="1" x14ac:dyDescent="0.15">
      <c r="G8" s="7"/>
      <c r="H8" s="7"/>
      <c r="J8" s="6"/>
      <c r="K8" s="8"/>
    </row>
    <row r="9" spans="1:12" s="3" customFormat="1" ht="46.5" customHeight="1" x14ac:dyDescent="0.15">
      <c r="F9" s="9"/>
      <c r="G9" s="105">
        <f>SUM(MonthlyExpenses6912[VALOR])</f>
        <v>0</v>
      </c>
      <c r="H9" s="105"/>
    </row>
    <row r="10" spans="1:12" s="3" customFormat="1" ht="18.75" customHeight="1" x14ac:dyDescent="0.15">
      <c r="A10" s="9"/>
      <c r="F10" s="9"/>
      <c r="G10" s="101" t="s">
        <v>26</v>
      </c>
      <c r="H10" s="101"/>
    </row>
    <row r="11" spans="1:12" s="3" customFormat="1" ht="3.75" customHeight="1" x14ac:dyDescent="0.15">
      <c r="A11" s="9"/>
      <c r="F11" s="9"/>
      <c r="G11" s="7"/>
      <c r="H11" s="7"/>
    </row>
    <row r="12" spans="1:12" s="3" customFormat="1" ht="46.5" customHeight="1" x14ac:dyDescent="0.15">
      <c r="A12" s="9"/>
      <c r="F12" s="9"/>
      <c r="G12" s="105">
        <f>SUM(Savings71013[VALOR])</f>
        <v>0</v>
      </c>
      <c r="H12" s="105"/>
    </row>
    <row r="13" spans="1:12" s="3" customFormat="1" ht="18.75" customHeight="1" x14ac:dyDescent="0.15">
      <c r="A13" s="9"/>
      <c r="F13" s="9"/>
      <c r="G13" s="101" t="s">
        <v>32</v>
      </c>
      <c r="H13" s="101"/>
    </row>
    <row r="14" spans="1:12" s="3" customFormat="1" ht="3.75" customHeight="1" x14ac:dyDescent="0.15">
      <c r="A14" s="9"/>
      <c r="F14" s="9"/>
      <c r="G14" s="7"/>
      <c r="H14" s="7"/>
    </row>
    <row r="15" spans="1:12" s="3" customFormat="1" ht="46.5" customHeight="1" x14ac:dyDescent="0.15">
      <c r="A15" s="9"/>
      <c r="F15" s="9"/>
      <c r="G15" s="105">
        <f>TotalMonthlyIncome-TotalMonthlyExpenses-TotalMonthlySavings</f>
        <v>0</v>
      </c>
      <c r="H15" s="105"/>
    </row>
    <row r="16" spans="1:12" s="3" customFormat="1" ht="31.5" customHeight="1" x14ac:dyDescent="0.2">
      <c r="B16" s="5" t="s">
        <v>5</v>
      </c>
      <c r="C16" s="5"/>
      <c r="D16" s="7"/>
      <c r="E16" s="7"/>
      <c r="F16" s="5" t="s">
        <v>6</v>
      </c>
      <c r="G16" s="5"/>
      <c r="H16" s="5"/>
      <c r="I16" s="7"/>
      <c r="J16" s="5" t="s">
        <v>31</v>
      </c>
      <c r="K16" s="5"/>
    </row>
    <row r="17" spans="1:12" s="14" customFormat="1" ht="18.75" customHeight="1" x14ac:dyDescent="0.15">
      <c r="B17" s="15" t="s">
        <v>30</v>
      </c>
      <c r="C17" s="16" t="s">
        <v>28</v>
      </c>
      <c r="E17" s="17" t="s">
        <v>27</v>
      </c>
      <c r="F17" s="18" t="s">
        <v>30</v>
      </c>
      <c r="G17" s="19" t="s">
        <v>29</v>
      </c>
      <c r="H17" s="20" t="s">
        <v>28</v>
      </c>
      <c r="J17" s="18" t="s">
        <v>27</v>
      </c>
      <c r="K17" s="20" t="s">
        <v>28</v>
      </c>
    </row>
    <row r="18" spans="1:12" s="52" customFormat="1" ht="28" customHeight="1" x14ac:dyDescent="0.15">
      <c r="A18" s="46"/>
      <c r="B18" s="74" t="s">
        <v>2</v>
      </c>
      <c r="C18" s="76">
        <v>0</v>
      </c>
      <c r="D18" s="46"/>
      <c r="E18" s="73">
        <v>45597</v>
      </c>
      <c r="F18" s="74" t="s">
        <v>7</v>
      </c>
      <c r="G18" s="75" t="s">
        <v>18</v>
      </c>
      <c r="H18" s="76">
        <v>0</v>
      </c>
      <c r="I18" s="46"/>
      <c r="J18" s="77">
        <v>45597</v>
      </c>
      <c r="K18" s="76">
        <v>0</v>
      </c>
      <c r="L18" s="46"/>
    </row>
    <row r="19" spans="1:12" s="52" customFormat="1" ht="28" customHeight="1" x14ac:dyDescent="0.15">
      <c r="A19" s="46"/>
      <c r="B19" s="74"/>
      <c r="C19" s="76"/>
      <c r="D19" s="46"/>
      <c r="E19" s="73"/>
      <c r="F19" s="74"/>
      <c r="G19" s="75"/>
      <c r="H19" s="76"/>
      <c r="I19" s="46"/>
      <c r="J19" s="77"/>
      <c r="K19" s="76"/>
      <c r="L19" s="46"/>
    </row>
    <row r="20" spans="1:12" s="52" customFormat="1" ht="28" customHeight="1" x14ac:dyDescent="0.15">
      <c r="A20" s="46"/>
      <c r="B20" s="74"/>
      <c r="C20" s="76"/>
      <c r="D20" s="46"/>
      <c r="E20" s="73"/>
      <c r="F20" s="74"/>
      <c r="G20" s="75"/>
      <c r="H20" s="76"/>
      <c r="I20" s="46"/>
      <c r="J20" s="77"/>
      <c r="K20" s="76"/>
      <c r="L20" s="46"/>
    </row>
    <row r="21" spans="1:12" s="52" customFormat="1" ht="28" customHeight="1" x14ac:dyDescent="0.15">
      <c r="A21" s="46"/>
      <c r="B21" s="74"/>
      <c r="C21" s="76"/>
      <c r="D21" s="46"/>
      <c r="E21" s="73"/>
      <c r="F21" s="74"/>
      <c r="G21" s="75"/>
      <c r="H21" s="76"/>
      <c r="I21" s="46"/>
      <c r="J21" s="56"/>
      <c r="K21" s="57"/>
      <c r="L21" s="46"/>
    </row>
    <row r="22" spans="1:12" s="52" customFormat="1" ht="28" customHeight="1" x14ac:dyDescent="0.15">
      <c r="A22" s="46"/>
      <c r="B22" s="83"/>
      <c r="C22" s="78"/>
      <c r="D22" s="46"/>
      <c r="E22" s="73"/>
      <c r="F22" s="74"/>
      <c r="G22" s="79"/>
      <c r="H22" s="76"/>
      <c r="I22" s="46"/>
      <c r="J22" s="56"/>
      <c r="K22" s="57"/>
      <c r="L22" s="46"/>
    </row>
    <row r="23" spans="1:12" s="52" customFormat="1" ht="28" customHeight="1" x14ac:dyDescent="0.15">
      <c r="A23" s="46"/>
      <c r="B23" s="46"/>
      <c r="C23" s="51"/>
      <c r="D23" s="46"/>
      <c r="E23" s="73"/>
      <c r="F23" s="74"/>
      <c r="G23" s="79"/>
      <c r="H23" s="76"/>
      <c r="I23" s="46"/>
      <c r="J23" s="56"/>
      <c r="K23" s="57"/>
      <c r="L23" s="46"/>
    </row>
    <row r="24" spans="1:12" s="52" customFormat="1" ht="28" customHeight="1" x14ac:dyDescent="0.15">
      <c r="A24" s="46"/>
      <c r="B24" s="46"/>
      <c r="C24" s="51"/>
      <c r="D24" s="46"/>
      <c r="E24" s="73"/>
      <c r="F24" s="74"/>
      <c r="G24" s="79"/>
      <c r="H24" s="76"/>
      <c r="I24" s="46"/>
      <c r="J24" s="56"/>
      <c r="K24" s="57"/>
      <c r="L24" s="46"/>
    </row>
    <row r="25" spans="1:12" s="52" customFormat="1" ht="28" customHeight="1" x14ac:dyDescent="0.15">
      <c r="A25" s="46"/>
      <c r="B25" s="46"/>
      <c r="C25" s="51"/>
      <c r="D25" s="46"/>
      <c r="E25" s="73"/>
      <c r="F25" s="74"/>
      <c r="G25" s="80"/>
      <c r="H25" s="76"/>
      <c r="I25" s="46"/>
      <c r="J25" s="56"/>
      <c r="K25" s="57"/>
      <c r="L25" s="46"/>
    </row>
    <row r="26" spans="1:12" s="52" customFormat="1" ht="28" customHeight="1" x14ac:dyDescent="0.15">
      <c r="A26" s="46"/>
      <c r="B26" s="46"/>
      <c r="C26" s="51"/>
      <c r="D26" s="46"/>
      <c r="E26" s="73"/>
      <c r="F26" s="74"/>
      <c r="G26" s="79"/>
      <c r="H26" s="76"/>
      <c r="I26" s="46"/>
      <c r="J26" s="56"/>
      <c r="K26" s="57"/>
      <c r="L26" s="46"/>
    </row>
    <row r="27" spans="1:12" s="52" customFormat="1" ht="28" customHeight="1" x14ac:dyDescent="0.15">
      <c r="A27" s="46"/>
      <c r="B27" s="46"/>
      <c r="C27" s="51"/>
      <c r="D27" s="46"/>
      <c r="E27" s="73"/>
      <c r="F27" s="74"/>
      <c r="G27" s="79"/>
      <c r="H27" s="76"/>
      <c r="I27" s="46"/>
      <c r="J27" s="56"/>
      <c r="K27" s="57"/>
      <c r="L27" s="46"/>
    </row>
    <row r="28" spans="1:12" s="52" customFormat="1" ht="28" customHeight="1" x14ac:dyDescent="0.15">
      <c r="A28" s="46"/>
      <c r="B28" s="46"/>
      <c r="C28" s="51"/>
      <c r="D28" s="46"/>
      <c r="E28" s="73"/>
      <c r="F28" s="74"/>
      <c r="G28" s="79"/>
      <c r="H28" s="76"/>
      <c r="I28" s="46"/>
      <c r="J28" s="56"/>
      <c r="K28" s="57"/>
      <c r="L28" s="46"/>
    </row>
    <row r="29" spans="1:12" s="52" customFormat="1" ht="28" customHeight="1" x14ac:dyDescent="0.15">
      <c r="A29" s="46"/>
      <c r="B29" s="46"/>
      <c r="C29" s="51"/>
      <c r="D29" s="46"/>
      <c r="E29" s="73"/>
      <c r="F29" s="74"/>
      <c r="G29" s="80"/>
      <c r="H29" s="76"/>
      <c r="I29" s="46"/>
      <c r="J29" s="56"/>
      <c r="K29" s="57"/>
      <c r="L29" s="46"/>
    </row>
    <row r="30" spans="1:12" s="52" customFormat="1" ht="28" customHeight="1" x14ac:dyDescent="0.15">
      <c r="A30" s="46"/>
      <c r="B30" s="46"/>
      <c r="C30" s="51"/>
      <c r="D30" s="46"/>
      <c r="E30" s="73"/>
      <c r="F30" s="81"/>
      <c r="G30" s="80"/>
      <c r="H30" s="82"/>
      <c r="I30" s="46"/>
      <c r="J30" s="56"/>
      <c r="K30" s="57"/>
      <c r="L30" s="46"/>
    </row>
    <row r="31" spans="1:12" s="52" customFormat="1" ht="27.75" customHeight="1" x14ac:dyDescent="0.15">
      <c r="C31" s="57"/>
      <c r="E31" s="73"/>
      <c r="F31" s="83"/>
      <c r="G31" s="80"/>
      <c r="H31" s="82"/>
      <c r="J31" s="56"/>
      <c r="K31" s="57"/>
    </row>
    <row r="32" spans="1:12" s="52" customFormat="1" ht="27.75" customHeight="1" x14ac:dyDescent="0.15">
      <c r="C32" s="57"/>
      <c r="G32" s="56"/>
      <c r="H32" s="57"/>
      <c r="J32" s="56"/>
      <c r="K32" s="57"/>
    </row>
  </sheetData>
  <mergeCells count="8">
    <mergeCell ref="G13:H13"/>
    <mergeCell ref="G15:H15"/>
    <mergeCell ref="G4:H4"/>
    <mergeCell ref="G6:H6"/>
    <mergeCell ref="G7:H7"/>
    <mergeCell ref="G9:H9"/>
    <mergeCell ref="G10:H10"/>
    <mergeCell ref="G12:H12"/>
  </mergeCells>
  <printOptions horizontalCentered="1"/>
  <pageMargins left="0.4" right="0.4" top="0.4" bottom="0.4" header="0.25" footer="0.25"/>
  <pageSetup scale="71" fitToHeight="0" orientation="portrait" r:id="rId1"/>
  <headerFooter differentFirst="1">
    <oddFooter>&amp;CPage &amp;P of &amp;N</oddFooter>
  </headerFooter>
  <drawing r:id="rId2"/>
  <legacyDrawing r:id="rId3"/>
  <tableParts count="3">
    <tablePart r:id="rId4"/>
    <tablePart r:id="rId5"/>
    <tablePart r:id="rId6"/>
  </tableParts>
  <extLst>
    <ext xmlns:x14="http://schemas.microsoft.com/office/spreadsheetml/2009/9/main" uri="{78C0D931-6437-407d-A8EE-F0AAD7539E65}">
      <x14:conditionalFormattings>
        <x14:conditionalFormatting xmlns:xm="http://schemas.microsoft.com/office/excel/2006/main">
          <x14:cfRule type="expression" priority="1" id="{E9776B02-3787-794D-B07B-8A43AD66C0F2}">
            <xm:f>'Chart Data'!$B$6</xm:f>
            <x14:dxf>
              <font>
                <color theme="7"/>
              </font>
            </x14:dxf>
          </x14:cfRule>
          <xm:sqref>G15:H15</xm:sqref>
        </x14:conditionalFormatting>
      </x14:conditionalFormatting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7F63E-A74B-5C47-9570-954B108C9E05}">
  <sheetPr>
    <tabColor theme="3" tint="0.249977111117893"/>
    <pageSetUpPr fitToPage="1"/>
  </sheetPr>
  <dimension ref="A1:L34"/>
  <sheetViews>
    <sheetView showGridLines="0" zoomScaleNormal="73" workbookViewId="0">
      <selection activeCell="J13" sqref="J13"/>
    </sheetView>
  </sheetViews>
  <sheetFormatPr baseColWidth="10" defaultColWidth="9.1640625" defaultRowHeight="27.75" customHeight="1" x14ac:dyDescent="0.15"/>
  <cols>
    <col min="1" max="1" width="4.5" style="10" customWidth="1"/>
    <col min="2" max="2" width="19.6640625" style="10" customWidth="1"/>
    <col min="3" max="3" width="15.6640625" style="12" customWidth="1"/>
    <col min="4" max="4" width="6.5" style="10" customWidth="1"/>
    <col min="5" max="5" width="9" style="10" customWidth="1"/>
    <col min="6" max="6" width="19.6640625" style="10" customWidth="1"/>
    <col min="7" max="7" width="18.6640625" style="11" customWidth="1"/>
    <col min="8" max="8" width="15.6640625" style="12" customWidth="1"/>
    <col min="9" max="9" width="6.5" style="10" customWidth="1"/>
    <col min="10" max="10" width="15.83203125" style="11" customWidth="1"/>
    <col min="11" max="11" width="15.6640625" style="12" customWidth="1"/>
    <col min="12" max="12" width="4.5" style="10" customWidth="1"/>
    <col min="13" max="16384" width="9.1640625" style="10"/>
  </cols>
  <sheetData>
    <row r="1" spans="1:12" s="2" customFormat="1" ht="5.25" customHeight="1" x14ac:dyDescent="0.15"/>
    <row r="2" spans="1:12" s="23" customFormat="1" ht="73" customHeight="1" x14ac:dyDescent="0.15">
      <c r="C2" s="24" t="s">
        <v>45</v>
      </c>
      <c r="L2" s="23" t="s">
        <v>0</v>
      </c>
    </row>
    <row r="3" spans="1:12" s="3" customFormat="1" ht="33" customHeight="1" x14ac:dyDescent="0.2">
      <c r="B3" s="4" t="s">
        <v>66</v>
      </c>
      <c r="G3" s="5" t="s">
        <v>33</v>
      </c>
    </row>
    <row r="4" spans="1:12" s="3" customFormat="1" ht="18.75" customHeight="1" x14ac:dyDescent="0.15">
      <c r="B4" s="13"/>
      <c r="F4" s="6"/>
      <c r="G4" s="104" t="s">
        <v>24</v>
      </c>
      <c r="H4" s="104"/>
    </row>
    <row r="5" spans="1:12" s="3" customFormat="1" ht="3.75" customHeight="1" x14ac:dyDescent="0.15">
      <c r="F5" s="6"/>
      <c r="G5" s="7"/>
      <c r="H5" s="7"/>
    </row>
    <row r="6" spans="1:12" s="3" customFormat="1" ht="46.5" customHeight="1" x14ac:dyDescent="0.15">
      <c r="F6" s="6"/>
      <c r="G6" s="105">
        <f>SUM(MonthlyIncome53541475356[VALOR])</f>
        <v>0</v>
      </c>
      <c r="H6" s="105"/>
      <c r="J6" s="6"/>
      <c r="K6" s="8"/>
    </row>
    <row r="7" spans="1:12" s="3" customFormat="1" ht="18.75" customHeight="1" x14ac:dyDescent="0.15">
      <c r="G7" s="104" t="s">
        <v>25</v>
      </c>
      <c r="H7" s="104"/>
      <c r="J7" s="6"/>
      <c r="K7" s="8"/>
    </row>
    <row r="8" spans="1:12" s="3" customFormat="1" ht="3.75" customHeight="1" x14ac:dyDescent="0.15">
      <c r="G8" s="7"/>
      <c r="H8" s="7"/>
      <c r="J8" s="6"/>
      <c r="K8" s="8"/>
    </row>
    <row r="9" spans="1:12" s="3" customFormat="1" ht="46.5" customHeight="1" x14ac:dyDescent="0.15">
      <c r="F9" s="9"/>
      <c r="G9" s="105">
        <f>SUM(MonthlyExpenses63642485457[VALOR])</f>
        <v>0</v>
      </c>
      <c r="H9" s="105"/>
    </row>
    <row r="10" spans="1:12" s="3" customFormat="1" ht="18.75" customHeight="1" x14ac:dyDescent="0.15">
      <c r="A10" s="9"/>
      <c r="F10" s="9"/>
      <c r="G10" s="104" t="s">
        <v>26</v>
      </c>
      <c r="H10" s="104"/>
    </row>
    <row r="11" spans="1:12" s="3" customFormat="1" ht="3.75" customHeight="1" x14ac:dyDescent="0.15">
      <c r="A11" s="9"/>
      <c r="F11" s="9"/>
      <c r="G11" s="7"/>
      <c r="H11" s="7"/>
    </row>
    <row r="12" spans="1:12" s="3" customFormat="1" ht="46.5" customHeight="1" x14ac:dyDescent="0.15">
      <c r="A12" s="9"/>
      <c r="F12" s="9"/>
      <c r="G12" s="105">
        <f>SUM(Savings73743495558[VALOR])</f>
        <v>0</v>
      </c>
      <c r="H12" s="105"/>
    </row>
    <row r="13" spans="1:12" s="3" customFormat="1" ht="18.75" customHeight="1" x14ac:dyDescent="0.15">
      <c r="A13" s="9"/>
      <c r="F13" s="9"/>
      <c r="G13" s="104" t="s">
        <v>32</v>
      </c>
      <c r="H13" s="104"/>
    </row>
    <row r="14" spans="1:12" s="3" customFormat="1" ht="3.75" customHeight="1" x14ac:dyDescent="0.15">
      <c r="A14" s="9"/>
      <c r="F14" s="9"/>
      <c r="G14" s="7"/>
      <c r="H14" s="7"/>
    </row>
    <row r="15" spans="1:12" s="3" customFormat="1" ht="46.5" customHeight="1" x14ac:dyDescent="0.15">
      <c r="A15" s="9"/>
      <c r="F15" s="9"/>
      <c r="G15" s="105">
        <f>TotalMonthlyIncome-TotalMonthlyExpenses-TotalMonthlySavings</f>
        <v>0</v>
      </c>
      <c r="H15" s="105"/>
    </row>
    <row r="16" spans="1:12" s="3" customFormat="1" ht="31.5" customHeight="1" x14ac:dyDescent="0.2">
      <c r="B16" s="5" t="s">
        <v>5</v>
      </c>
      <c r="C16" s="5"/>
      <c r="D16" s="7"/>
      <c r="E16" s="7"/>
      <c r="F16" s="5" t="s">
        <v>6</v>
      </c>
      <c r="G16" s="5"/>
      <c r="H16" s="5"/>
      <c r="I16" s="7"/>
      <c r="J16" s="5" t="s">
        <v>31</v>
      </c>
      <c r="K16" s="5"/>
    </row>
    <row r="17" spans="1:12" s="25" customFormat="1" ht="18.75" customHeight="1" x14ac:dyDescent="0.15">
      <c r="B17" s="26" t="s">
        <v>30</v>
      </c>
      <c r="C17" s="27" t="s">
        <v>28</v>
      </c>
      <c r="E17" s="28" t="s">
        <v>27</v>
      </c>
      <c r="F17" s="29" t="s">
        <v>30</v>
      </c>
      <c r="G17" s="30" t="s">
        <v>29</v>
      </c>
      <c r="H17" s="31" t="s">
        <v>28</v>
      </c>
      <c r="J17" s="29" t="s">
        <v>27</v>
      </c>
      <c r="K17" s="31" t="s">
        <v>28</v>
      </c>
    </row>
    <row r="18" spans="1:12" s="52" customFormat="1" ht="28" customHeight="1" x14ac:dyDescent="0.15">
      <c r="A18" s="46"/>
      <c r="B18" s="74" t="s">
        <v>2</v>
      </c>
      <c r="C18" s="76">
        <v>0</v>
      </c>
      <c r="D18" s="46"/>
      <c r="E18" s="73">
        <v>45627</v>
      </c>
      <c r="F18" s="74" t="s">
        <v>7</v>
      </c>
      <c r="G18" s="75" t="s">
        <v>18</v>
      </c>
      <c r="H18" s="76">
        <v>0</v>
      </c>
      <c r="I18" s="46"/>
      <c r="J18" s="77">
        <v>45627</v>
      </c>
      <c r="K18" s="76">
        <v>0</v>
      </c>
      <c r="L18" s="46"/>
    </row>
    <row r="19" spans="1:12" s="52" customFormat="1" ht="28" customHeight="1" x14ac:dyDescent="0.15">
      <c r="A19" s="46"/>
      <c r="B19" s="74"/>
      <c r="C19" s="76"/>
      <c r="D19" s="46"/>
      <c r="E19" s="73"/>
      <c r="F19" s="74"/>
      <c r="G19" s="75"/>
      <c r="H19" s="76"/>
      <c r="I19" s="46"/>
      <c r="J19" s="77"/>
      <c r="K19" s="76"/>
      <c r="L19" s="46"/>
    </row>
    <row r="20" spans="1:12" s="52" customFormat="1" ht="28" customHeight="1" x14ac:dyDescent="0.15">
      <c r="A20" s="46"/>
      <c r="B20" s="74"/>
      <c r="C20" s="76"/>
      <c r="D20" s="46"/>
      <c r="E20" s="73"/>
      <c r="F20" s="74"/>
      <c r="G20" s="75"/>
      <c r="H20" s="76"/>
      <c r="I20" s="46"/>
      <c r="J20" s="77"/>
      <c r="K20" s="76"/>
      <c r="L20" s="46"/>
    </row>
    <row r="21" spans="1:12" s="52" customFormat="1" ht="28" customHeight="1" x14ac:dyDescent="0.15">
      <c r="A21" s="46"/>
      <c r="B21" s="74"/>
      <c r="C21" s="76"/>
      <c r="D21" s="46"/>
      <c r="E21" s="73"/>
      <c r="F21" s="74"/>
      <c r="G21" s="75"/>
      <c r="H21" s="76"/>
      <c r="I21" s="46"/>
      <c r="J21" s="56"/>
      <c r="K21" s="57"/>
      <c r="L21" s="46"/>
    </row>
    <row r="22" spans="1:12" s="52" customFormat="1" ht="28" customHeight="1" x14ac:dyDescent="0.15">
      <c r="A22" s="46"/>
      <c r="B22" s="83"/>
      <c r="C22" s="78"/>
      <c r="D22" s="46"/>
      <c r="E22" s="73"/>
      <c r="F22" s="74"/>
      <c r="G22" s="79"/>
      <c r="H22" s="76"/>
      <c r="I22" s="46"/>
      <c r="J22" s="56"/>
      <c r="K22" s="57"/>
      <c r="L22" s="46"/>
    </row>
    <row r="23" spans="1:12" s="52" customFormat="1" ht="28" customHeight="1" x14ac:dyDescent="0.15">
      <c r="A23" s="46"/>
      <c r="B23" s="46"/>
      <c r="C23" s="51"/>
      <c r="D23" s="46"/>
      <c r="E23" s="73"/>
      <c r="F23" s="74"/>
      <c r="G23" s="79"/>
      <c r="H23" s="76"/>
      <c r="I23" s="46"/>
      <c r="J23" s="56"/>
      <c r="K23" s="57"/>
      <c r="L23" s="46"/>
    </row>
    <row r="24" spans="1:12" s="52" customFormat="1" ht="28" customHeight="1" x14ac:dyDescent="0.15">
      <c r="A24" s="46"/>
      <c r="B24" s="46"/>
      <c r="C24" s="51"/>
      <c r="D24" s="46"/>
      <c r="E24" s="73"/>
      <c r="F24" s="74"/>
      <c r="G24" s="79"/>
      <c r="H24" s="76"/>
      <c r="I24" s="46"/>
      <c r="J24" s="56"/>
      <c r="K24" s="57"/>
      <c r="L24" s="46"/>
    </row>
    <row r="25" spans="1:12" s="52" customFormat="1" ht="28" customHeight="1" x14ac:dyDescent="0.15">
      <c r="A25" s="46"/>
      <c r="B25" s="46"/>
      <c r="C25" s="51"/>
      <c r="D25" s="46"/>
      <c r="E25" s="73"/>
      <c r="F25" s="74"/>
      <c r="G25" s="80"/>
      <c r="H25" s="76"/>
      <c r="I25" s="46"/>
      <c r="J25" s="56"/>
      <c r="K25" s="57"/>
      <c r="L25" s="46"/>
    </row>
    <row r="26" spans="1:12" s="52" customFormat="1" ht="28" customHeight="1" x14ac:dyDescent="0.15">
      <c r="A26" s="46"/>
      <c r="B26" s="46"/>
      <c r="C26" s="51"/>
      <c r="D26" s="46"/>
      <c r="E26" s="73"/>
      <c r="F26" s="74"/>
      <c r="G26" s="79"/>
      <c r="H26" s="76"/>
      <c r="I26" s="46"/>
      <c r="J26" s="56"/>
      <c r="K26" s="57"/>
      <c r="L26" s="46"/>
    </row>
    <row r="27" spans="1:12" s="52" customFormat="1" ht="28" customHeight="1" x14ac:dyDescent="0.15">
      <c r="A27" s="46"/>
      <c r="B27" s="46"/>
      <c r="C27" s="51"/>
      <c r="D27" s="46"/>
      <c r="E27" s="73"/>
      <c r="F27" s="74"/>
      <c r="G27" s="79"/>
      <c r="H27" s="76"/>
      <c r="I27" s="46"/>
      <c r="J27" s="56"/>
      <c r="K27" s="57"/>
      <c r="L27" s="46"/>
    </row>
    <row r="28" spans="1:12" s="52" customFormat="1" ht="28" customHeight="1" x14ac:dyDescent="0.15">
      <c r="A28" s="46"/>
      <c r="B28" s="46"/>
      <c r="C28" s="51"/>
      <c r="D28" s="46"/>
      <c r="E28" s="73"/>
      <c r="F28" s="74"/>
      <c r="G28" s="79"/>
      <c r="H28" s="76"/>
      <c r="I28" s="46"/>
      <c r="J28" s="56"/>
      <c r="K28" s="57"/>
      <c r="L28" s="46"/>
    </row>
    <row r="29" spans="1:12" s="52" customFormat="1" ht="28" customHeight="1" x14ac:dyDescent="0.15">
      <c r="A29" s="46"/>
      <c r="B29" s="46"/>
      <c r="C29" s="51"/>
      <c r="D29" s="46"/>
      <c r="E29" s="73"/>
      <c r="F29" s="74"/>
      <c r="G29" s="80"/>
      <c r="H29" s="76"/>
      <c r="I29" s="46"/>
      <c r="J29" s="56"/>
      <c r="K29" s="57"/>
      <c r="L29" s="46"/>
    </row>
    <row r="30" spans="1:12" s="52" customFormat="1" ht="28" customHeight="1" x14ac:dyDescent="0.15">
      <c r="A30" s="46"/>
      <c r="B30" s="46"/>
      <c r="C30" s="51"/>
      <c r="D30" s="46"/>
      <c r="E30" s="73"/>
      <c r="F30" s="81"/>
      <c r="G30" s="80"/>
      <c r="H30" s="82"/>
      <c r="I30" s="46"/>
      <c r="J30" s="56"/>
      <c r="K30" s="57"/>
      <c r="L30" s="46"/>
    </row>
    <row r="31" spans="1:12" s="52" customFormat="1" ht="27.75" customHeight="1" x14ac:dyDescent="0.15">
      <c r="C31" s="57"/>
      <c r="E31" s="73"/>
      <c r="F31" s="83"/>
      <c r="G31" s="80"/>
      <c r="H31" s="82"/>
      <c r="J31" s="56"/>
      <c r="K31" s="57"/>
    </row>
    <row r="32" spans="1:12" s="52" customFormat="1" ht="27.75" customHeight="1" x14ac:dyDescent="0.15">
      <c r="C32" s="57"/>
      <c r="G32" s="56"/>
      <c r="H32" s="57"/>
      <c r="J32" s="56"/>
      <c r="K32" s="57"/>
    </row>
    <row r="33" spans="3:11" s="52" customFormat="1" ht="27.75" customHeight="1" x14ac:dyDescent="0.15">
      <c r="C33" s="57"/>
      <c r="G33" s="56"/>
      <c r="H33" s="57"/>
      <c r="J33" s="56"/>
      <c r="K33" s="57"/>
    </row>
    <row r="34" spans="3:11" s="52" customFormat="1" ht="27.75" customHeight="1" x14ac:dyDescent="0.15">
      <c r="C34" s="57"/>
      <c r="G34" s="56"/>
      <c r="H34" s="57"/>
      <c r="J34" s="56"/>
      <c r="K34" s="57"/>
    </row>
  </sheetData>
  <mergeCells count="8">
    <mergeCell ref="G13:H13"/>
    <mergeCell ref="G15:H15"/>
    <mergeCell ref="G4:H4"/>
    <mergeCell ref="G6:H6"/>
    <mergeCell ref="G7:H7"/>
    <mergeCell ref="G9:H9"/>
    <mergeCell ref="G10:H10"/>
    <mergeCell ref="G12:H12"/>
  </mergeCells>
  <printOptions horizontalCentered="1"/>
  <pageMargins left="0.4" right="0.4" top="0.4" bottom="0.4" header="0.25" footer="0.25"/>
  <pageSetup scale="71" fitToHeight="0" orientation="portrait" r:id="rId1"/>
  <headerFooter differentFirst="1">
    <oddFooter>&amp;CPage &amp;P of &amp;N</oddFooter>
  </headerFooter>
  <drawing r:id="rId2"/>
  <legacyDrawing r:id="rId3"/>
  <tableParts count="3">
    <tablePart r:id="rId4"/>
    <tablePart r:id="rId5"/>
    <tablePart r:id="rId6"/>
  </tableParts>
  <extLst>
    <ext xmlns:x14="http://schemas.microsoft.com/office/spreadsheetml/2009/9/main" uri="{78C0D931-6437-407d-A8EE-F0AAD7539E65}">
      <x14:conditionalFormattings>
        <x14:conditionalFormatting xmlns:xm="http://schemas.microsoft.com/office/excel/2006/main">
          <x14:cfRule type="expression" priority="1" id="{94324B1B-8D12-7946-9215-4A6D437AF5E7}">
            <xm:f>'Chart Data'!$B$6</xm:f>
            <x14:dxf>
              <font>
                <color theme="7"/>
              </font>
            </x14:dxf>
          </x14:cfRule>
          <xm:sqref>G15:H15</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1" tint="0.249977111117893"/>
  </sheetPr>
  <dimension ref="B2:B6"/>
  <sheetViews>
    <sheetView workbookViewId="0">
      <selection activeCell="B7" sqref="B7"/>
    </sheetView>
  </sheetViews>
  <sheetFormatPr baseColWidth="10" defaultColWidth="8.83203125" defaultRowHeight="13" x14ac:dyDescent="0.15"/>
  <cols>
    <col min="1" max="1" width="1.6640625" customWidth="1"/>
  </cols>
  <sheetData>
    <row r="2" spans="2:2" x14ac:dyDescent="0.15">
      <c r="B2" t="s">
        <v>1</v>
      </c>
    </row>
    <row r="4" spans="2:2" x14ac:dyDescent="0.15">
      <c r="B4" s="1">
        <f>MIN(1,1-B5)</f>
        <v>0.25</v>
      </c>
    </row>
    <row r="5" spans="2:2" x14ac:dyDescent="0.15">
      <c r="B5" s="1">
        <f>MIN(TotalMonthlyExpenses/TotalMonthlyIncome,1)</f>
        <v>0.75</v>
      </c>
    </row>
    <row r="6" spans="2:2" x14ac:dyDescent="0.15">
      <c r="B6" t="b">
        <f>(TotalMonthlyExpenses/TotalMonthlyIncome)&gt;1</f>
        <v>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249977111117893"/>
    <pageSetUpPr fitToPage="1"/>
  </sheetPr>
  <dimension ref="A1:R33"/>
  <sheetViews>
    <sheetView showGridLines="0" tabSelected="1" zoomScaleNormal="73" workbookViewId="0">
      <selection activeCell="F6" sqref="F6"/>
    </sheetView>
  </sheetViews>
  <sheetFormatPr baseColWidth="10" defaultColWidth="9.1640625" defaultRowHeight="27.75" customHeight="1" x14ac:dyDescent="0.15"/>
  <cols>
    <col min="1" max="1" width="4.5" style="10" customWidth="1"/>
    <col min="2" max="2" width="19.6640625" style="10" customWidth="1"/>
    <col min="3" max="3" width="15.6640625" style="12" customWidth="1"/>
    <col min="4" max="4" width="6.5" style="10" customWidth="1"/>
    <col min="5" max="5" width="9" style="10" customWidth="1"/>
    <col min="6" max="6" width="19.6640625" style="10" customWidth="1"/>
    <col min="7" max="7" width="18.6640625" style="11" customWidth="1"/>
    <col min="8" max="8" width="15.6640625" style="12" customWidth="1"/>
    <col min="9" max="9" width="6.5" style="10" customWidth="1"/>
    <col min="10" max="10" width="15.83203125" style="11" customWidth="1"/>
    <col min="11" max="11" width="15.6640625" style="12" customWidth="1"/>
    <col min="12" max="12" width="4.5" style="10" customWidth="1"/>
    <col min="13" max="15" width="9.1640625" style="10"/>
    <col min="16" max="16" width="13.5" style="10" customWidth="1"/>
    <col min="17" max="17" width="10.1640625" style="45" bestFit="1" customWidth="1"/>
    <col min="18" max="18" width="10.33203125" style="10" customWidth="1"/>
    <col min="19" max="16384" width="9.1640625" style="10"/>
  </cols>
  <sheetData>
    <row r="1" spans="1:18" s="2" customFormat="1" ht="5.25" customHeight="1" x14ac:dyDescent="0.15">
      <c r="Q1" s="41"/>
    </row>
    <row r="2" spans="1:18" s="21" customFormat="1" ht="73" customHeight="1" x14ac:dyDescent="0.15">
      <c r="C2" s="22" t="s">
        <v>34</v>
      </c>
      <c r="L2" s="21" t="s">
        <v>0</v>
      </c>
      <c r="Q2" s="42"/>
    </row>
    <row r="3" spans="1:18" s="3" customFormat="1" ht="33" customHeight="1" x14ac:dyDescent="0.2">
      <c r="B3" s="4" t="s">
        <v>66</v>
      </c>
      <c r="G3" s="72" t="s">
        <v>33</v>
      </c>
      <c r="Q3" s="43"/>
    </row>
    <row r="4" spans="1:18" s="3" customFormat="1" ht="18.75" customHeight="1" x14ac:dyDescent="0.15">
      <c r="B4" s="13"/>
      <c r="F4" s="6"/>
      <c r="G4" s="101" t="s">
        <v>24</v>
      </c>
      <c r="H4" s="101"/>
    </row>
    <row r="5" spans="1:18" s="3" customFormat="1" ht="3.75" customHeight="1" x14ac:dyDescent="0.15">
      <c r="F5" s="6"/>
      <c r="G5" s="7"/>
      <c r="H5" s="7"/>
      <c r="Q5" s="43"/>
    </row>
    <row r="6" spans="1:18" s="3" customFormat="1" ht="46.5" customHeight="1" x14ac:dyDescent="0.15">
      <c r="F6" s="6"/>
      <c r="G6" s="102">
        <f>SUM(MonthlyIncome[VALOR])</f>
        <v>1800000</v>
      </c>
      <c r="H6" s="102"/>
      <c r="J6" s="6"/>
      <c r="K6" s="100" t="s">
        <v>67</v>
      </c>
      <c r="L6" s="100"/>
      <c r="M6" s="100"/>
      <c r="N6" s="100"/>
      <c r="O6" s="48"/>
      <c r="P6" s="46"/>
      <c r="Q6" s="48"/>
      <c r="R6" s="47"/>
    </row>
    <row r="7" spans="1:18" s="3" customFormat="1" ht="18.75" customHeight="1" x14ac:dyDescent="0.15">
      <c r="G7" s="101" t="s">
        <v>25</v>
      </c>
      <c r="H7" s="101"/>
      <c r="J7" s="6"/>
      <c r="K7" s="100"/>
      <c r="L7" s="100"/>
      <c r="M7" s="100"/>
      <c r="N7" s="100"/>
      <c r="O7" s="50"/>
      <c r="P7" s="46"/>
      <c r="Q7" s="49"/>
      <c r="R7" s="47"/>
    </row>
    <row r="8" spans="1:18" s="3" customFormat="1" ht="3.75" customHeight="1" x14ac:dyDescent="0.15">
      <c r="G8" s="7"/>
      <c r="H8" s="7"/>
      <c r="J8" s="6"/>
      <c r="K8" s="100"/>
      <c r="L8" s="100"/>
      <c r="M8" s="100"/>
      <c r="N8" s="100"/>
      <c r="O8" s="46"/>
      <c r="P8" s="46"/>
      <c r="Q8" s="47"/>
    </row>
    <row r="9" spans="1:18" s="3" customFormat="1" ht="46.5" customHeight="1" x14ac:dyDescent="0.15">
      <c r="F9" s="9"/>
      <c r="G9" s="102">
        <f>SUM(MonthlyExpenses[VALOR])</f>
        <v>1350000</v>
      </c>
      <c r="H9" s="102"/>
      <c r="K9" s="100"/>
      <c r="L9" s="100"/>
      <c r="M9" s="100"/>
      <c r="N9" s="100"/>
      <c r="O9" s="46"/>
      <c r="P9" s="46"/>
      <c r="Q9" s="47"/>
    </row>
    <row r="10" spans="1:18" s="3" customFormat="1" ht="18.75" customHeight="1" x14ac:dyDescent="0.15">
      <c r="A10" s="9"/>
      <c r="F10" s="9"/>
      <c r="G10" s="101" t="s">
        <v>26</v>
      </c>
      <c r="H10" s="101"/>
      <c r="K10" s="100"/>
      <c r="L10" s="100"/>
      <c r="M10" s="100"/>
      <c r="N10" s="100"/>
      <c r="O10" s="46"/>
      <c r="P10" s="46"/>
      <c r="Q10" s="43"/>
    </row>
    <row r="11" spans="1:18" s="3" customFormat="1" ht="3.75" customHeight="1" x14ac:dyDescent="0.15">
      <c r="A11" s="9"/>
      <c r="F11" s="9"/>
      <c r="G11" s="7"/>
      <c r="H11" s="7"/>
      <c r="Q11" s="43"/>
    </row>
    <row r="12" spans="1:18" s="3" customFormat="1" ht="46.5" customHeight="1" x14ac:dyDescent="0.15">
      <c r="A12" s="9"/>
      <c r="F12" s="9"/>
      <c r="G12" s="103">
        <f>SUM(Savings[VALOR])</f>
        <v>300000</v>
      </c>
      <c r="H12" s="103"/>
      <c r="Q12" s="43"/>
    </row>
    <row r="13" spans="1:18" s="3" customFormat="1" ht="18.75" customHeight="1" x14ac:dyDescent="0.15">
      <c r="A13" s="9"/>
      <c r="F13" s="9"/>
      <c r="G13" s="101" t="s">
        <v>32</v>
      </c>
      <c r="H13" s="101"/>
      <c r="Q13" s="43"/>
    </row>
    <row r="14" spans="1:18" s="3" customFormat="1" ht="3.75" customHeight="1" x14ac:dyDescent="0.15">
      <c r="A14" s="9"/>
      <c r="F14" s="9"/>
      <c r="G14" s="7"/>
      <c r="H14" s="7"/>
      <c r="Q14" s="43"/>
    </row>
    <row r="15" spans="1:18" s="3" customFormat="1" ht="46.5" customHeight="1" x14ac:dyDescent="0.15">
      <c r="A15" s="9"/>
      <c r="F15" s="9"/>
      <c r="G15" s="102">
        <f>TotalMonthlyIncome-TotalMonthlyExpenses-TotalMonthlySavings</f>
        <v>150000</v>
      </c>
      <c r="H15" s="102"/>
      <c r="Q15" s="43"/>
    </row>
    <row r="16" spans="1:18" s="3" customFormat="1" ht="31.5" customHeight="1" x14ac:dyDescent="0.2">
      <c r="B16" s="5" t="s">
        <v>5</v>
      </c>
      <c r="C16" s="5"/>
      <c r="D16" s="7"/>
      <c r="E16" s="7"/>
      <c r="F16" s="5" t="s">
        <v>6</v>
      </c>
      <c r="G16" s="5"/>
      <c r="H16" s="5"/>
      <c r="I16" s="7"/>
      <c r="J16" s="5" t="s">
        <v>31</v>
      </c>
      <c r="K16" s="5"/>
      <c r="Q16" s="43"/>
    </row>
    <row r="17" spans="1:17" s="14" customFormat="1" ht="18.75" customHeight="1" x14ac:dyDescent="0.15">
      <c r="B17" s="15" t="s">
        <v>30</v>
      </c>
      <c r="C17" s="16" t="s">
        <v>28</v>
      </c>
      <c r="E17" s="17" t="s">
        <v>27</v>
      </c>
      <c r="F17" s="18" t="s">
        <v>30</v>
      </c>
      <c r="G17" s="19" t="s">
        <v>29</v>
      </c>
      <c r="H17" s="20" t="s">
        <v>28</v>
      </c>
      <c r="J17" s="18" t="s">
        <v>27</v>
      </c>
      <c r="K17" s="20" t="s">
        <v>28</v>
      </c>
      <c r="Q17" s="44"/>
    </row>
    <row r="18" spans="1:17" s="52" customFormat="1" ht="28" customHeight="1" x14ac:dyDescent="0.15">
      <c r="A18" s="46"/>
      <c r="B18" s="62" t="s">
        <v>2</v>
      </c>
      <c r="C18" s="63">
        <v>1300000</v>
      </c>
      <c r="D18" s="46"/>
      <c r="E18" s="66">
        <v>45292</v>
      </c>
      <c r="F18" s="62" t="s">
        <v>7</v>
      </c>
      <c r="G18" s="67" t="s">
        <v>18</v>
      </c>
      <c r="H18" s="63">
        <v>300000</v>
      </c>
      <c r="I18" s="46"/>
      <c r="J18" s="66">
        <v>45292</v>
      </c>
      <c r="K18" s="63">
        <v>300000</v>
      </c>
      <c r="L18" s="46"/>
      <c r="Q18" s="53"/>
    </row>
    <row r="19" spans="1:17" s="52" customFormat="1" ht="28" customHeight="1" x14ac:dyDescent="0.15">
      <c r="A19" s="46"/>
      <c r="B19" s="62" t="s">
        <v>3</v>
      </c>
      <c r="C19" s="63">
        <v>200000</v>
      </c>
      <c r="D19" s="46"/>
      <c r="E19" s="66">
        <v>45292</v>
      </c>
      <c r="F19" s="62" t="s">
        <v>8</v>
      </c>
      <c r="G19" s="67" t="s">
        <v>18</v>
      </c>
      <c r="H19" s="63">
        <v>700000</v>
      </c>
      <c r="I19" s="46"/>
      <c r="J19" s="66">
        <v>45292</v>
      </c>
      <c r="K19" s="63">
        <v>0</v>
      </c>
      <c r="L19" s="46"/>
      <c r="Q19" s="53"/>
    </row>
    <row r="20" spans="1:17" s="52" customFormat="1" ht="28" customHeight="1" x14ac:dyDescent="0.15">
      <c r="A20" s="46"/>
      <c r="B20" s="62" t="s">
        <v>4</v>
      </c>
      <c r="C20" s="63">
        <v>300000</v>
      </c>
      <c r="D20" s="46"/>
      <c r="E20" s="66">
        <v>45292</v>
      </c>
      <c r="F20" s="62" t="s">
        <v>9</v>
      </c>
      <c r="G20" s="67" t="s">
        <v>18</v>
      </c>
      <c r="H20" s="63">
        <v>350000</v>
      </c>
      <c r="I20" s="46"/>
      <c r="J20" s="66">
        <v>45292</v>
      </c>
      <c r="K20" s="63">
        <v>0</v>
      </c>
      <c r="L20" s="46"/>
      <c r="Q20" s="53"/>
    </row>
    <row r="21" spans="1:17" s="52" customFormat="1" ht="28" customHeight="1" x14ac:dyDescent="0.15">
      <c r="A21" s="46"/>
      <c r="B21" s="62" t="s">
        <v>4</v>
      </c>
      <c r="C21" s="63"/>
      <c r="D21" s="46"/>
      <c r="E21" s="66">
        <v>45292</v>
      </c>
      <c r="F21" s="62" t="s">
        <v>11</v>
      </c>
      <c r="G21" s="67" t="s">
        <v>18</v>
      </c>
      <c r="H21" s="63">
        <v>0</v>
      </c>
      <c r="I21" s="46"/>
      <c r="J21" s="54" t="s">
        <v>62</v>
      </c>
      <c r="K21" s="84">
        <f>SUBTOTAL(109,Savings[VALOR])</f>
        <v>300000</v>
      </c>
      <c r="L21" s="46"/>
      <c r="Q21" s="53"/>
    </row>
    <row r="22" spans="1:17" s="52" customFormat="1" ht="28" customHeight="1" x14ac:dyDescent="0.15">
      <c r="A22" s="46"/>
      <c r="B22" s="64" t="s">
        <v>4</v>
      </c>
      <c r="C22" s="65">
        <v>0</v>
      </c>
      <c r="D22" s="46"/>
      <c r="E22" s="66">
        <v>45292</v>
      </c>
      <c r="F22" s="62" t="s">
        <v>10</v>
      </c>
      <c r="G22" s="68" t="s">
        <v>19</v>
      </c>
      <c r="H22" s="63">
        <v>0</v>
      </c>
      <c r="I22" s="46"/>
      <c r="J22" s="56"/>
      <c r="K22" s="57"/>
      <c r="L22" s="46"/>
      <c r="Q22" s="53"/>
    </row>
    <row r="23" spans="1:17" s="52" customFormat="1" ht="28" customHeight="1" x14ac:dyDescent="0.15">
      <c r="A23" s="46"/>
      <c r="B23" s="58" t="s">
        <v>62</v>
      </c>
      <c r="C23" s="59">
        <f>SUBTOTAL(109,MonthlyIncome[VALOR])</f>
        <v>1800000</v>
      </c>
      <c r="D23" s="46"/>
      <c r="E23" s="66">
        <v>45292</v>
      </c>
      <c r="F23" s="62" t="s">
        <v>13</v>
      </c>
      <c r="G23" s="68" t="s">
        <v>19</v>
      </c>
      <c r="H23" s="63">
        <v>0</v>
      </c>
      <c r="I23" s="46"/>
      <c r="J23" s="56"/>
      <c r="K23" s="57"/>
      <c r="L23" s="46"/>
      <c r="Q23" s="53"/>
    </row>
    <row r="24" spans="1:17" s="52" customFormat="1" ht="28" customHeight="1" x14ac:dyDescent="0.15">
      <c r="A24" s="46"/>
      <c r="B24" s="46"/>
      <c r="C24" s="51"/>
      <c r="D24" s="46"/>
      <c r="E24" s="66">
        <v>45292</v>
      </c>
      <c r="F24" s="62" t="s">
        <v>14</v>
      </c>
      <c r="G24" s="68" t="s">
        <v>19</v>
      </c>
      <c r="H24" s="63">
        <v>0</v>
      </c>
      <c r="I24" s="46"/>
      <c r="J24" s="56"/>
      <c r="K24" s="57"/>
      <c r="L24" s="46"/>
      <c r="Q24" s="53"/>
    </row>
    <row r="25" spans="1:17" s="52" customFormat="1" ht="28" customHeight="1" x14ac:dyDescent="0.15">
      <c r="A25" s="46"/>
      <c r="B25" s="46"/>
      <c r="C25" s="51"/>
      <c r="D25" s="46"/>
      <c r="E25" s="66">
        <v>45292</v>
      </c>
      <c r="F25" s="62" t="s">
        <v>15</v>
      </c>
      <c r="G25" s="69" t="s">
        <v>23</v>
      </c>
      <c r="H25" s="63">
        <v>0</v>
      </c>
      <c r="I25" s="46"/>
      <c r="J25" s="56"/>
      <c r="K25" s="57"/>
      <c r="L25" s="46"/>
      <c r="Q25" s="53"/>
    </row>
    <row r="26" spans="1:17" s="52" customFormat="1" ht="28" customHeight="1" x14ac:dyDescent="0.15">
      <c r="A26" s="46"/>
      <c r="B26" s="46"/>
      <c r="C26" s="51"/>
      <c r="D26" s="46"/>
      <c r="E26" s="66">
        <v>45292</v>
      </c>
      <c r="F26" s="62" t="s">
        <v>16</v>
      </c>
      <c r="G26" s="68" t="s">
        <v>19</v>
      </c>
      <c r="H26" s="63">
        <v>0</v>
      </c>
      <c r="I26" s="46"/>
      <c r="J26" s="56"/>
      <c r="K26" s="57"/>
      <c r="L26" s="46"/>
      <c r="Q26" s="53"/>
    </row>
    <row r="27" spans="1:17" s="52" customFormat="1" ht="28" customHeight="1" x14ac:dyDescent="0.15">
      <c r="A27" s="46"/>
      <c r="B27" s="46"/>
      <c r="C27" s="51"/>
      <c r="D27" s="46"/>
      <c r="E27" s="66">
        <v>45292</v>
      </c>
      <c r="F27" s="62" t="s">
        <v>17</v>
      </c>
      <c r="G27" s="68" t="s">
        <v>19</v>
      </c>
      <c r="H27" s="63">
        <v>0</v>
      </c>
      <c r="I27" s="46"/>
      <c r="J27" s="56"/>
      <c r="K27" s="57"/>
      <c r="L27" s="46"/>
      <c r="Q27" s="53"/>
    </row>
    <row r="28" spans="1:17" s="52" customFormat="1" ht="28" customHeight="1" x14ac:dyDescent="0.15">
      <c r="A28" s="46"/>
      <c r="B28" s="46"/>
      <c r="C28" s="51"/>
      <c r="D28" s="46"/>
      <c r="E28" s="66">
        <v>45292</v>
      </c>
      <c r="F28" s="62" t="s">
        <v>12</v>
      </c>
      <c r="G28" s="68" t="s">
        <v>19</v>
      </c>
      <c r="H28" s="63">
        <v>0</v>
      </c>
      <c r="I28" s="46"/>
      <c r="J28" s="56"/>
      <c r="K28" s="57"/>
      <c r="L28" s="46"/>
      <c r="Q28" s="53"/>
    </row>
    <row r="29" spans="1:17" s="52" customFormat="1" ht="28" customHeight="1" x14ac:dyDescent="0.15">
      <c r="A29" s="46"/>
      <c r="B29" s="46"/>
      <c r="C29" s="51"/>
      <c r="D29" s="46"/>
      <c r="E29" s="66">
        <v>45292</v>
      </c>
      <c r="F29" s="62" t="s">
        <v>20</v>
      </c>
      <c r="G29" s="69" t="s">
        <v>23</v>
      </c>
      <c r="H29" s="63">
        <v>0</v>
      </c>
      <c r="I29" s="46"/>
      <c r="J29" s="56"/>
      <c r="K29" s="57"/>
      <c r="L29" s="46"/>
      <c r="Q29" s="53"/>
    </row>
    <row r="30" spans="1:17" s="52" customFormat="1" ht="28" customHeight="1" x14ac:dyDescent="0.15">
      <c r="A30" s="46"/>
      <c r="B30" s="46"/>
      <c r="C30" s="51"/>
      <c r="D30" s="46"/>
      <c r="E30" s="66">
        <v>45292</v>
      </c>
      <c r="F30" s="70" t="s">
        <v>21</v>
      </c>
      <c r="G30" s="69" t="s">
        <v>23</v>
      </c>
      <c r="H30" s="71">
        <v>0</v>
      </c>
      <c r="I30" s="46"/>
      <c r="J30" s="56"/>
      <c r="K30" s="57"/>
      <c r="L30" s="46"/>
      <c r="Q30" s="53"/>
    </row>
    <row r="31" spans="1:17" s="52" customFormat="1" ht="27.75" customHeight="1" x14ac:dyDescent="0.15">
      <c r="C31" s="57"/>
      <c r="E31" s="66">
        <v>45292</v>
      </c>
      <c r="F31" s="64" t="s">
        <v>22</v>
      </c>
      <c r="G31" s="69" t="s">
        <v>23</v>
      </c>
      <c r="H31" s="71">
        <v>0</v>
      </c>
      <c r="J31" s="56"/>
      <c r="K31" s="57"/>
      <c r="Q31" s="53"/>
    </row>
    <row r="32" spans="1:17" s="52" customFormat="1" ht="27.75" customHeight="1" x14ac:dyDescent="0.15">
      <c r="C32" s="57"/>
      <c r="E32" s="60"/>
      <c r="F32" s="58" t="s">
        <v>62</v>
      </c>
      <c r="G32" s="61"/>
      <c r="H32" s="55">
        <f>SUBTOTAL(109,MonthlyExpenses[VALOR])</f>
        <v>1350000</v>
      </c>
      <c r="J32" s="56"/>
      <c r="K32" s="57"/>
      <c r="Q32" s="53"/>
    </row>
    <row r="33" spans="3:17" s="52" customFormat="1" ht="27.75" customHeight="1" x14ac:dyDescent="0.15">
      <c r="C33" s="57"/>
      <c r="G33" s="56"/>
      <c r="H33" s="57"/>
      <c r="J33" s="56"/>
      <c r="K33" s="57"/>
      <c r="Q33" s="53"/>
    </row>
  </sheetData>
  <mergeCells count="9">
    <mergeCell ref="K6:N10"/>
    <mergeCell ref="G13:H13"/>
    <mergeCell ref="G15:H15"/>
    <mergeCell ref="G4:H4"/>
    <mergeCell ref="G6:H6"/>
    <mergeCell ref="G7:H7"/>
    <mergeCell ref="G9:H9"/>
    <mergeCell ref="G10:H10"/>
    <mergeCell ref="G12:H12"/>
  </mergeCells>
  <printOptions horizontalCentered="1"/>
  <pageMargins left="0.4" right="0.4" top="0.4" bottom="0.4" header="0.25" footer="0.25"/>
  <pageSetup scale="71" fitToHeight="0" orientation="portrait" r:id="rId1"/>
  <headerFooter differentFirst="1">
    <oddFooter>&amp;CPage &amp;P of &amp;N</oddFooter>
  </headerFooter>
  <drawing r:id="rId2"/>
  <legacyDrawing r:id="rId3"/>
  <tableParts count="3">
    <tablePart r:id="rId4"/>
    <tablePart r:id="rId5"/>
    <tablePart r:id="rId6"/>
  </tableParts>
  <extLst>
    <ext xmlns:x14="http://schemas.microsoft.com/office/spreadsheetml/2009/9/main" uri="{78C0D931-6437-407d-A8EE-F0AAD7539E65}">
      <x14:conditionalFormattings>
        <x14:conditionalFormatting xmlns:xm="http://schemas.microsoft.com/office/excel/2006/main">
          <x14:cfRule type="expression" priority="1" id="{29259091-5E1F-48B8-ACB1-043C76D3FB35}">
            <xm:f>'Chart Data'!$B$6</xm:f>
            <x14:dxf>
              <font>
                <color theme="7"/>
              </font>
            </x14:dxf>
          </x14:cfRule>
          <xm:sqref>G15:H15</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217F5-911A-1241-BB6A-DEE11C579F83}">
  <sheetPr>
    <tabColor theme="3" tint="0.249977111117893"/>
    <pageSetUpPr fitToPage="1"/>
  </sheetPr>
  <dimension ref="A1:L35"/>
  <sheetViews>
    <sheetView showGridLines="0" zoomScaleNormal="73" workbookViewId="0">
      <selection activeCell="F22" sqref="F22"/>
    </sheetView>
  </sheetViews>
  <sheetFormatPr baseColWidth="10" defaultColWidth="9.1640625" defaultRowHeight="27.75" customHeight="1" x14ac:dyDescent="0.15"/>
  <cols>
    <col min="1" max="1" width="4.5" style="10" customWidth="1"/>
    <col min="2" max="2" width="19.6640625" style="10" customWidth="1"/>
    <col min="3" max="3" width="15.6640625" style="12" customWidth="1"/>
    <col min="4" max="4" width="6.5" style="10" customWidth="1"/>
    <col min="5" max="5" width="9" style="10" customWidth="1"/>
    <col min="6" max="6" width="19.6640625" style="10" customWidth="1"/>
    <col min="7" max="7" width="18.6640625" style="11" customWidth="1"/>
    <col min="8" max="8" width="15.6640625" style="12" customWidth="1"/>
    <col min="9" max="9" width="6.5" style="10" customWidth="1"/>
    <col min="10" max="10" width="15.83203125" style="11" customWidth="1"/>
    <col min="11" max="11" width="15.6640625" style="12" customWidth="1"/>
    <col min="12" max="12" width="4.5" style="10" customWidth="1"/>
    <col min="13" max="16384" width="9.1640625" style="10"/>
  </cols>
  <sheetData>
    <row r="1" spans="1:12" s="2" customFormat="1" ht="5.25" customHeight="1" x14ac:dyDescent="0.15"/>
    <row r="2" spans="1:12" s="23" customFormat="1" ht="73" customHeight="1" x14ac:dyDescent="0.15">
      <c r="C2" s="24" t="s">
        <v>35</v>
      </c>
      <c r="L2" s="23" t="s">
        <v>0</v>
      </c>
    </row>
    <row r="3" spans="1:12" s="3" customFormat="1" ht="33" customHeight="1" x14ac:dyDescent="0.2">
      <c r="B3" s="4" t="s">
        <v>66</v>
      </c>
      <c r="G3" s="5" t="s">
        <v>33</v>
      </c>
    </row>
    <row r="4" spans="1:12" s="3" customFormat="1" ht="18.75" customHeight="1" x14ac:dyDescent="0.15">
      <c r="B4" s="13"/>
      <c r="F4" s="6"/>
      <c r="G4" s="104" t="s">
        <v>24</v>
      </c>
      <c r="H4" s="104"/>
    </row>
    <row r="5" spans="1:12" s="3" customFormat="1" ht="16" customHeight="1" x14ac:dyDescent="0.15">
      <c r="F5" s="6"/>
      <c r="G5" s="7"/>
      <c r="H5" s="7"/>
    </row>
    <row r="6" spans="1:12" s="3" customFormat="1" ht="46.5" customHeight="1" x14ac:dyDescent="0.15">
      <c r="F6" s="6"/>
      <c r="G6" s="105">
        <f>SUM(MonthlyIncome5[VALOR])</f>
        <v>0</v>
      </c>
      <c r="H6" s="105"/>
      <c r="J6" s="6"/>
      <c r="K6" s="8"/>
    </row>
    <row r="7" spans="1:12" s="3" customFormat="1" ht="18.75" customHeight="1" x14ac:dyDescent="0.15">
      <c r="G7" s="104" t="s">
        <v>25</v>
      </c>
      <c r="H7" s="104"/>
      <c r="J7" s="6"/>
      <c r="K7" s="8"/>
    </row>
    <row r="8" spans="1:12" s="3" customFormat="1" ht="3.75" customHeight="1" x14ac:dyDescent="0.15">
      <c r="G8" s="7"/>
      <c r="H8" s="7"/>
      <c r="J8" s="6"/>
      <c r="K8" s="8"/>
    </row>
    <row r="9" spans="1:12" s="3" customFormat="1" ht="46.5" customHeight="1" x14ac:dyDescent="0.15">
      <c r="F9" s="9"/>
      <c r="G9" s="105">
        <f>SUM(MonthlyExpenses6[VALOR])</f>
        <v>0</v>
      </c>
      <c r="H9" s="105"/>
    </row>
    <row r="10" spans="1:12" s="3" customFormat="1" ht="18.75" customHeight="1" x14ac:dyDescent="0.15">
      <c r="A10" s="9"/>
      <c r="F10" s="9"/>
      <c r="G10" s="104" t="s">
        <v>26</v>
      </c>
      <c r="H10" s="104"/>
    </row>
    <row r="11" spans="1:12" s="3" customFormat="1" ht="3.75" customHeight="1" x14ac:dyDescent="0.15">
      <c r="A11" s="9"/>
      <c r="F11" s="9"/>
      <c r="G11" s="7"/>
      <c r="H11" s="7"/>
    </row>
    <row r="12" spans="1:12" s="3" customFormat="1" ht="46.5" customHeight="1" x14ac:dyDescent="0.15">
      <c r="A12" s="9"/>
      <c r="F12" s="9"/>
      <c r="G12" s="105">
        <f>SUM(Savings7[VALOR])</f>
        <v>0</v>
      </c>
      <c r="H12" s="105"/>
    </row>
    <row r="13" spans="1:12" s="3" customFormat="1" ht="18.75" customHeight="1" x14ac:dyDescent="0.15">
      <c r="A13" s="9"/>
      <c r="F13" s="9"/>
      <c r="G13" s="104" t="s">
        <v>32</v>
      </c>
      <c r="H13" s="104"/>
    </row>
    <row r="14" spans="1:12" s="3" customFormat="1" ht="3.75" customHeight="1" x14ac:dyDescent="0.15">
      <c r="A14" s="9"/>
      <c r="F14" s="9"/>
      <c r="G14" s="7"/>
      <c r="H14" s="7"/>
    </row>
    <row r="15" spans="1:12" s="3" customFormat="1" ht="46.5" customHeight="1" x14ac:dyDescent="0.15">
      <c r="A15" s="9"/>
      <c r="F15" s="9"/>
      <c r="G15" s="105">
        <f>TotalMonthlyIncome-TotalMonthlyExpenses-TotalMonthlySavings</f>
        <v>0</v>
      </c>
      <c r="H15" s="105"/>
    </row>
    <row r="16" spans="1:12" s="3" customFormat="1" ht="31.5" customHeight="1" x14ac:dyDescent="0.2">
      <c r="B16" s="5" t="s">
        <v>5</v>
      </c>
      <c r="C16" s="5"/>
      <c r="D16" s="7"/>
      <c r="E16" s="7"/>
      <c r="F16" s="5" t="s">
        <v>6</v>
      </c>
      <c r="G16" s="5"/>
      <c r="H16" s="5"/>
      <c r="I16" s="7"/>
      <c r="J16" s="5" t="s">
        <v>31</v>
      </c>
      <c r="K16" s="5"/>
    </row>
    <row r="17" spans="1:12" s="25" customFormat="1" ht="18.75" customHeight="1" x14ac:dyDescent="0.15">
      <c r="B17" s="26" t="s">
        <v>30</v>
      </c>
      <c r="C17" s="27" t="s">
        <v>28</v>
      </c>
      <c r="E17" s="28" t="s">
        <v>27</v>
      </c>
      <c r="F17" s="29" t="s">
        <v>30</v>
      </c>
      <c r="G17" s="30" t="s">
        <v>29</v>
      </c>
      <c r="H17" s="31" t="s">
        <v>28</v>
      </c>
      <c r="J17" s="29" t="s">
        <v>27</v>
      </c>
      <c r="K17" s="31" t="s">
        <v>28</v>
      </c>
    </row>
    <row r="18" spans="1:12" s="52" customFormat="1" ht="28" customHeight="1" x14ac:dyDescent="0.15">
      <c r="A18" s="46"/>
      <c r="B18" s="62" t="s">
        <v>65</v>
      </c>
      <c r="C18" s="63">
        <v>0</v>
      </c>
      <c r="D18" s="46"/>
      <c r="E18" s="73">
        <v>45323</v>
      </c>
      <c r="F18" s="74" t="s">
        <v>7</v>
      </c>
      <c r="G18" s="75" t="s">
        <v>18</v>
      </c>
      <c r="H18" s="76">
        <v>0</v>
      </c>
      <c r="I18" s="46"/>
      <c r="J18" s="77">
        <v>45323</v>
      </c>
      <c r="K18" s="76">
        <v>0</v>
      </c>
      <c r="L18" s="46"/>
    </row>
    <row r="19" spans="1:12" s="52" customFormat="1" ht="28" customHeight="1" x14ac:dyDescent="0.15">
      <c r="A19" s="46"/>
      <c r="B19" s="74" t="s">
        <v>2</v>
      </c>
      <c r="C19" s="76">
        <v>0</v>
      </c>
      <c r="D19" s="46"/>
      <c r="E19" s="73"/>
      <c r="F19" s="74"/>
      <c r="G19" s="75"/>
      <c r="H19" s="76">
        <v>0</v>
      </c>
      <c r="I19" s="46"/>
      <c r="J19" s="77"/>
      <c r="K19" s="76">
        <v>0</v>
      </c>
      <c r="L19" s="46"/>
    </row>
    <row r="20" spans="1:12" s="52" customFormat="1" ht="28" customHeight="1" x14ac:dyDescent="0.15">
      <c r="A20" s="46"/>
      <c r="B20" s="74"/>
      <c r="C20" s="76">
        <v>0</v>
      </c>
      <c r="D20" s="46"/>
      <c r="E20" s="73"/>
      <c r="F20" s="74"/>
      <c r="G20" s="75"/>
      <c r="H20" s="76">
        <v>0</v>
      </c>
      <c r="I20" s="46"/>
      <c r="J20" s="77"/>
      <c r="K20" s="76">
        <v>0</v>
      </c>
      <c r="L20" s="46"/>
    </row>
    <row r="21" spans="1:12" s="52" customFormat="1" ht="28" customHeight="1" x14ac:dyDescent="0.15">
      <c r="A21" s="46"/>
      <c r="B21" s="74"/>
      <c r="C21" s="76">
        <v>0</v>
      </c>
      <c r="D21" s="46"/>
      <c r="E21" s="73"/>
      <c r="F21" s="74"/>
      <c r="G21" s="75"/>
      <c r="H21" s="76">
        <v>0</v>
      </c>
      <c r="I21" s="46"/>
      <c r="J21" s="56"/>
      <c r="K21" s="57"/>
      <c r="L21" s="46"/>
    </row>
    <row r="22" spans="1:12" s="52" customFormat="1" ht="28" customHeight="1" x14ac:dyDescent="0.15">
      <c r="A22" s="46"/>
      <c r="B22" s="74"/>
      <c r="C22" s="78">
        <v>0</v>
      </c>
      <c r="D22" s="46"/>
      <c r="E22" s="73"/>
      <c r="F22" s="74"/>
      <c r="G22" s="79"/>
      <c r="H22" s="76">
        <v>0</v>
      </c>
      <c r="I22" s="46"/>
      <c r="J22" s="56"/>
      <c r="K22" s="57"/>
      <c r="L22" s="46"/>
    </row>
    <row r="23" spans="1:12" s="52" customFormat="1" ht="28" customHeight="1" x14ac:dyDescent="0.15">
      <c r="A23" s="46"/>
      <c r="B23" s="46"/>
      <c r="C23" s="51"/>
      <c r="D23" s="46"/>
      <c r="E23" s="73"/>
      <c r="F23" s="74"/>
      <c r="G23" s="79"/>
      <c r="H23" s="76">
        <v>0</v>
      </c>
      <c r="I23" s="46"/>
      <c r="J23" s="56"/>
      <c r="K23" s="57"/>
      <c r="L23" s="46"/>
    </row>
    <row r="24" spans="1:12" s="52" customFormat="1" ht="28" customHeight="1" x14ac:dyDescent="0.15">
      <c r="A24" s="46"/>
      <c r="B24" s="46"/>
      <c r="C24" s="51"/>
      <c r="D24" s="46"/>
      <c r="E24" s="73"/>
      <c r="F24" s="74"/>
      <c r="G24" s="79"/>
      <c r="H24" s="76">
        <v>0</v>
      </c>
      <c r="I24" s="46"/>
      <c r="J24" s="56"/>
      <c r="K24" s="57"/>
      <c r="L24" s="46"/>
    </row>
    <row r="25" spans="1:12" s="52" customFormat="1" ht="28" customHeight="1" x14ac:dyDescent="0.15">
      <c r="A25" s="46"/>
      <c r="B25" s="46"/>
      <c r="C25" s="51"/>
      <c r="D25" s="46"/>
      <c r="E25" s="73"/>
      <c r="F25" s="74"/>
      <c r="G25" s="80"/>
      <c r="H25" s="76">
        <v>0</v>
      </c>
      <c r="I25" s="46"/>
      <c r="J25" s="56"/>
      <c r="K25" s="57"/>
      <c r="L25" s="46"/>
    </row>
    <row r="26" spans="1:12" s="52" customFormat="1" ht="28" customHeight="1" x14ac:dyDescent="0.15">
      <c r="A26" s="46"/>
      <c r="B26" s="46"/>
      <c r="C26" s="51"/>
      <c r="D26" s="46"/>
      <c r="E26" s="73"/>
      <c r="F26" s="74"/>
      <c r="G26" s="79"/>
      <c r="H26" s="76">
        <v>0</v>
      </c>
      <c r="I26" s="46"/>
      <c r="J26" s="56"/>
      <c r="K26" s="57"/>
      <c r="L26" s="46"/>
    </row>
    <row r="27" spans="1:12" s="52" customFormat="1" ht="28" customHeight="1" x14ac:dyDescent="0.15">
      <c r="A27" s="46"/>
      <c r="B27" s="46"/>
      <c r="C27" s="51"/>
      <c r="D27" s="46"/>
      <c r="E27" s="73"/>
      <c r="F27" s="74"/>
      <c r="G27" s="79"/>
      <c r="H27" s="76">
        <v>0</v>
      </c>
      <c r="I27" s="46"/>
      <c r="J27" s="56"/>
      <c r="K27" s="57"/>
      <c r="L27" s="46"/>
    </row>
    <row r="28" spans="1:12" s="52" customFormat="1" ht="28" customHeight="1" x14ac:dyDescent="0.15">
      <c r="A28" s="46"/>
      <c r="B28" s="46"/>
      <c r="C28" s="51"/>
      <c r="D28" s="46"/>
      <c r="E28" s="73"/>
      <c r="F28" s="74"/>
      <c r="G28" s="79"/>
      <c r="H28" s="76">
        <v>0</v>
      </c>
      <c r="I28" s="46"/>
      <c r="J28" s="56"/>
      <c r="K28" s="57"/>
      <c r="L28" s="46"/>
    </row>
    <row r="29" spans="1:12" s="52" customFormat="1" ht="28" customHeight="1" x14ac:dyDescent="0.15">
      <c r="A29" s="46"/>
      <c r="B29" s="46"/>
      <c r="C29" s="51"/>
      <c r="D29" s="46"/>
      <c r="E29" s="73"/>
      <c r="F29" s="74"/>
      <c r="G29" s="80"/>
      <c r="H29" s="76">
        <v>0</v>
      </c>
      <c r="I29" s="46"/>
      <c r="J29" s="56"/>
      <c r="K29" s="57"/>
      <c r="L29" s="46"/>
    </row>
    <row r="30" spans="1:12" s="52" customFormat="1" ht="28" customHeight="1" x14ac:dyDescent="0.15">
      <c r="A30" s="46"/>
      <c r="B30" s="46"/>
      <c r="C30" s="51"/>
      <c r="D30" s="46"/>
      <c r="E30" s="73"/>
      <c r="F30" s="81"/>
      <c r="G30" s="80"/>
      <c r="H30" s="82">
        <v>0</v>
      </c>
      <c r="I30" s="46"/>
      <c r="J30" s="56"/>
      <c r="K30" s="57"/>
      <c r="L30" s="46"/>
    </row>
    <row r="31" spans="1:12" s="52" customFormat="1" ht="27.75" customHeight="1" x14ac:dyDescent="0.15">
      <c r="C31" s="57"/>
      <c r="E31" s="73"/>
      <c r="F31" s="83"/>
      <c r="G31" s="80"/>
      <c r="H31" s="82">
        <v>0</v>
      </c>
      <c r="J31" s="56"/>
      <c r="K31" s="57"/>
    </row>
    <row r="32" spans="1:12" s="52" customFormat="1" ht="27.75" customHeight="1" x14ac:dyDescent="0.15">
      <c r="C32" s="57"/>
      <c r="G32" s="56"/>
      <c r="H32" s="57"/>
      <c r="J32" s="56"/>
      <c r="K32" s="57"/>
    </row>
    <row r="33" spans="3:11" s="52" customFormat="1" ht="27.75" customHeight="1" x14ac:dyDescent="0.15">
      <c r="C33" s="57"/>
      <c r="G33" s="56"/>
      <c r="H33" s="57"/>
      <c r="J33" s="56"/>
      <c r="K33" s="57"/>
    </row>
    <row r="34" spans="3:11" s="52" customFormat="1" ht="27.75" customHeight="1" x14ac:dyDescent="0.15">
      <c r="C34" s="57"/>
      <c r="G34" s="56"/>
      <c r="H34" s="57"/>
      <c r="J34" s="56"/>
      <c r="K34" s="57"/>
    </row>
    <row r="35" spans="3:11" s="52" customFormat="1" ht="27.75" customHeight="1" x14ac:dyDescent="0.15">
      <c r="C35" s="57"/>
      <c r="G35" s="56"/>
      <c r="H35" s="57"/>
      <c r="J35" s="56"/>
      <c r="K35" s="57"/>
    </row>
  </sheetData>
  <mergeCells count="8">
    <mergeCell ref="G13:H13"/>
    <mergeCell ref="G15:H15"/>
    <mergeCell ref="G4:H4"/>
    <mergeCell ref="G6:H6"/>
    <mergeCell ref="G7:H7"/>
    <mergeCell ref="G9:H9"/>
    <mergeCell ref="G10:H10"/>
    <mergeCell ref="G12:H12"/>
  </mergeCells>
  <printOptions horizontalCentered="1"/>
  <pageMargins left="0.4" right="0.4" top="0.4" bottom="0.4" header="0.25" footer="0.25"/>
  <pageSetup scale="71" fitToHeight="0" orientation="portrait" r:id="rId1"/>
  <headerFooter differentFirst="1">
    <oddFooter>&amp;CPage &amp;P of &amp;N</oddFooter>
  </headerFooter>
  <drawing r:id="rId2"/>
  <legacyDrawing r:id="rId3"/>
  <tableParts count="3">
    <tablePart r:id="rId4"/>
    <tablePart r:id="rId5"/>
    <tablePart r:id="rId6"/>
  </tableParts>
  <extLst>
    <ext xmlns:x14="http://schemas.microsoft.com/office/spreadsheetml/2009/9/main" uri="{78C0D931-6437-407d-A8EE-F0AAD7539E65}">
      <x14:conditionalFormattings>
        <x14:conditionalFormatting xmlns:xm="http://schemas.microsoft.com/office/excel/2006/main">
          <x14:cfRule type="expression" priority="1" id="{AECA5372-4A66-344F-A1A9-99A977950871}">
            <xm:f>'Chart Data'!$B$6</xm:f>
            <x14:dxf>
              <font>
                <color theme="7"/>
              </font>
            </x14:dxf>
          </x14:cfRule>
          <xm:sqref>G15:H15</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739BF-0CC4-4D4C-9C90-59B0F30168FB}">
  <sheetPr>
    <tabColor theme="3" tint="0.249977111117893"/>
    <pageSetUpPr fitToPage="1"/>
  </sheetPr>
  <dimension ref="A1:L32"/>
  <sheetViews>
    <sheetView showGridLines="0" zoomScaleNormal="73" workbookViewId="0">
      <selection activeCell="F20" sqref="F20"/>
    </sheetView>
  </sheetViews>
  <sheetFormatPr baseColWidth="10" defaultColWidth="9.1640625" defaultRowHeight="27.75" customHeight="1" x14ac:dyDescent="0.15"/>
  <cols>
    <col min="1" max="1" width="4.5" style="10" customWidth="1"/>
    <col min="2" max="2" width="19.6640625" style="10" customWidth="1"/>
    <col min="3" max="3" width="15.6640625" style="12" customWidth="1"/>
    <col min="4" max="4" width="6.5" style="10" customWidth="1"/>
    <col min="5" max="5" width="9" style="10" customWidth="1"/>
    <col min="6" max="6" width="19.6640625" style="10" customWidth="1"/>
    <col min="7" max="7" width="18.6640625" style="11" customWidth="1"/>
    <col min="8" max="8" width="15.6640625" style="12" customWidth="1"/>
    <col min="9" max="9" width="6.5" style="10" customWidth="1"/>
    <col min="10" max="10" width="15.83203125" style="11" customWidth="1"/>
    <col min="11" max="11" width="15.6640625" style="12" customWidth="1"/>
    <col min="12" max="12" width="4.5" style="10" customWidth="1"/>
    <col min="13" max="16384" width="9.1640625" style="10"/>
  </cols>
  <sheetData>
    <row r="1" spans="1:12" s="2" customFormat="1" ht="5.25" customHeight="1" x14ac:dyDescent="0.15"/>
    <row r="2" spans="1:12" s="21" customFormat="1" ht="73" customHeight="1" x14ac:dyDescent="0.15">
      <c r="C2" s="22" t="s">
        <v>36</v>
      </c>
      <c r="L2" s="21" t="s">
        <v>0</v>
      </c>
    </row>
    <row r="3" spans="1:12" s="3" customFormat="1" ht="33" customHeight="1" x14ac:dyDescent="0.2">
      <c r="B3" s="4" t="s">
        <v>66</v>
      </c>
      <c r="G3" s="5" t="s">
        <v>33</v>
      </c>
    </row>
    <row r="4" spans="1:12" s="3" customFormat="1" ht="18.75" customHeight="1" x14ac:dyDescent="0.15">
      <c r="B4" s="13"/>
      <c r="F4" s="6"/>
      <c r="G4" s="101" t="s">
        <v>24</v>
      </c>
      <c r="H4" s="101"/>
    </row>
    <row r="5" spans="1:12" s="3" customFormat="1" ht="3.75" customHeight="1" x14ac:dyDescent="0.15">
      <c r="F5" s="6"/>
      <c r="G5" s="7"/>
      <c r="H5" s="7"/>
    </row>
    <row r="6" spans="1:12" s="3" customFormat="1" ht="46.5" customHeight="1" x14ac:dyDescent="0.15">
      <c r="F6" s="6"/>
      <c r="G6" s="105">
        <f>SUM(MonthlyIncome58[VALOR])</f>
        <v>0</v>
      </c>
      <c r="H6" s="105"/>
      <c r="J6" s="6"/>
      <c r="K6" s="8"/>
    </row>
    <row r="7" spans="1:12" s="3" customFormat="1" ht="18.75" customHeight="1" x14ac:dyDescent="0.15">
      <c r="G7" s="101" t="s">
        <v>25</v>
      </c>
      <c r="H7" s="101"/>
      <c r="J7" s="6"/>
      <c r="K7" s="8"/>
    </row>
    <row r="8" spans="1:12" s="3" customFormat="1" ht="3.75" customHeight="1" x14ac:dyDescent="0.15">
      <c r="G8" s="7"/>
      <c r="H8" s="7"/>
      <c r="J8" s="6"/>
      <c r="K8" s="8"/>
    </row>
    <row r="9" spans="1:12" s="3" customFormat="1" ht="46.5" customHeight="1" x14ac:dyDescent="0.15">
      <c r="F9" s="9"/>
      <c r="G9" s="105">
        <f>SUM(MonthlyExpenses69[VALOR])</f>
        <v>0</v>
      </c>
      <c r="H9" s="105"/>
    </row>
    <row r="10" spans="1:12" s="3" customFormat="1" ht="18.75" customHeight="1" x14ac:dyDescent="0.15">
      <c r="A10" s="9"/>
      <c r="F10" s="9"/>
      <c r="G10" s="101" t="s">
        <v>26</v>
      </c>
      <c r="H10" s="101"/>
    </row>
    <row r="11" spans="1:12" s="3" customFormat="1" ht="3.75" customHeight="1" x14ac:dyDescent="0.15">
      <c r="A11" s="9"/>
      <c r="F11" s="9"/>
      <c r="G11" s="7"/>
      <c r="H11" s="7"/>
    </row>
    <row r="12" spans="1:12" s="3" customFormat="1" ht="46.5" customHeight="1" x14ac:dyDescent="0.15">
      <c r="A12" s="9"/>
      <c r="F12" s="9"/>
      <c r="G12" s="105">
        <f>SUM(Savings710[VALOR])</f>
        <v>0</v>
      </c>
      <c r="H12" s="105"/>
    </row>
    <row r="13" spans="1:12" s="3" customFormat="1" ht="18.75" customHeight="1" x14ac:dyDescent="0.15">
      <c r="A13" s="9"/>
      <c r="F13" s="9"/>
      <c r="G13" s="101" t="s">
        <v>32</v>
      </c>
      <c r="H13" s="101"/>
    </row>
    <row r="14" spans="1:12" s="3" customFormat="1" ht="3.75" customHeight="1" x14ac:dyDescent="0.15">
      <c r="A14" s="9"/>
      <c r="F14" s="9"/>
      <c r="G14" s="7"/>
      <c r="H14" s="7"/>
    </row>
    <row r="15" spans="1:12" s="3" customFormat="1" ht="46.5" customHeight="1" x14ac:dyDescent="0.15">
      <c r="A15" s="9"/>
      <c r="F15" s="9"/>
      <c r="G15" s="105">
        <f>TotalMonthlyIncome-TotalMonthlyExpenses-TotalMonthlySavings</f>
        <v>0</v>
      </c>
      <c r="H15" s="105"/>
    </row>
    <row r="16" spans="1:12" s="3" customFormat="1" ht="31.5" customHeight="1" x14ac:dyDescent="0.2">
      <c r="B16" s="5" t="s">
        <v>5</v>
      </c>
      <c r="C16" s="5"/>
      <c r="D16" s="7"/>
      <c r="E16" s="7"/>
      <c r="F16" s="5" t="s">
        <v>6</v>
      </c>
      <c r="G16" s="5"/>
      <c r="H16" s="5"/>
      <c r="I16" s="7"/>
      <c r="J16" s="5" t="s">
        <v>31</v>
      </c>
      <c r="K16" s="5"/>
    </row>
    <row r="17" spans="1:12" s="14" customFormat="1" ht="18.75" customHeight="1" x14ac:dyDescent="0.15">
      <c r="B17" s="15" t="s">
        <v>30</v>
      </c>
      <c r="C17" s="16" t="s">
        <v>28</v>
      </c>
      <c r="E17" s="17" t="s">
        <v>27</v>
      </c>
      <c r="F17" s="18" t="s">
        <v>30</v>
      </c>
      <c r="G17" s="19" t="s">
        <v>29</v>
      </c>
      <c r="H17" s="20" t="s">
        <v>28</v>
      </c>
      <c r="J17" s="18" t="s">
        <v>27</v>
      </c>
      <c r="K17" s="20" t="s">
        <v>28</v>
      </c>
    </row>
    <row r="18" spans="1:12" s="52" customFormat="1" ht="28" customHeight="1" x14ac:dyDescent="0.15">
      <c r="A18" s="46"/>
      <c r="B18" s="62" t="s">
        <v>65</v>
      </c>
      <c r="C18" s="63">
        <v>0</v>
      </c>
      <c r="D18" s="46"/>
      <c r="E18" s="73">
        <v>45352</v>
      </c>
      <c r="F18" s="74" t="s">
        <v>7</v>
      </c>
      <c r="G18" s="75" t="s">
        <v>18</v>
      </c>
      <c r="H18" s="76">
        <v>0</v>
      </c>
      <c r="I18" s="46"/>
      <c r="J18" s="73">
        <v>45352</v>
      </c>
      <c r="K18" s="76">
        <v>0</v>
      </c>
      <c r="L18" s="46"/>
    </row>
    <row r="19" spans="1:12" s="52" customFormat="1" ht="28" customHeight="1" x14ac:dyDescent="0.15">
      <c r="A19" s="46"/>
      <c r="B19" s="74" t="s">
        <v>2</v>
      </c>
      <c r="C19" s="76">
        <v>0</v>
      </c>
      <c r="D19" s="46"/>
      <c r="E19" s="73"/>
      <c r="F19" s="74"/>
      <c r="G19" s="75"/>
      <c r="H19" s="76">
        <v>0</v>
      </c>
      <c r="I19" s="46"/>
      <c r="J19" s="77"/>
      <c r="K19" s="76">
        <v>0</v>
      </c>
      <c r="L19" s="46"/>
    </row>
    <row r="20" spans="1:12" s="52" customFormat="1" ht="28" customHeight="1" x14ac:dyDescent="0.15">
      <c r="A20" s="46"/>
      <c r="B20" s="74"/>
      <c r="C20" s="76">
        <v>0</v>
      </c>
      <c r="D20" s="46"/>
      <c r="E20" s="73"/>
      <c r="F20" s="74"/>
      <c r="G20" s="75"/>
      <c r="H20" s="76">
        <v>0</v>
      </c>
      <c r="I20" s="46"/>
      <c r="J20" s="77"/>
      <c r="K20" s="76">
        <v>0</v>
      </c>
      <c r="L20" s="46"/>
    </row>
    <row r="21" spans="1:12" s="52" customFormat="1" ht="28" customHeight="1" x14ac:dyDescent="0.15">
      <c r="A21" s="46"/>
      <c r="B21" s="74"/>
      <c r="C21" s="76">
        <v>0</v>
      </c>
      <c r="D21" s="46"/>
      <c r="E21" s="73"/>
      <c r="F21" s="74"/>
      <c r="G21" s="75"/>
      <c r="H21" s="76">
        <v>0</v>
      </c>
      <c r="I21" s="46"/>
      <c r="J21" s="56"/>
      <c r="K21" s="57"/>
      <c r="L21" s="46"/>
    </row>
    <row r="22" spans="1:12" s="52" customFormat="1" ht="28" customHeight="1" x14ac:dyDescent="0.15">
      <c r="A22" s="46"/>
      <c r="B22" s="83"/>
      <c r="C22" s="78">
        <v>0</v>
      </c>
      <c r="D22" s="46"/>
      <c r="E22" s="73"/>
      <c r="F22" s="74"/>
      <c r="G22" s="79"/>
      <c r="H22" s="76">
        <v>0</v>
      </c>
      <c r="I22" s="46"/>
      <c r="J22" s="56"/>
      <c r="K22" s="57"/>
      <c r="L22" s="46"/>
    </row>
    <row r="23" spans="1:12" s="52" customFormat="1" ht="28" customHeight="1" x14ac:dyDescent="0.15">
      <c r="A23" s="46"/>
      <c r="B23" s="46"/>
      <c r="C23" s="51"/>
      <c r="D23" s="46"/>
      <c r="E23" s="73"/>
      <c r="F23" s="74"/>
      <c r="G23" s="79"/>
      <c r="H23" s="76">
        <v>0</v>
      </c>
      <c r="I23" s="46"/>
      <c r="J23" s="56"/>
      <c r="K23" s="57"/>
      <c r="L23" s="46"/>
    </row>
    <row r="24" spans="1:12" s="52" customFormat="1" ht="28" customHeight="1" x14ac:dyDescent="0.15">
      <c r="A24" s="46"/>
      <c r="B24" s="46"/>
      <c r="C24" s="51"/>
      <c r="D24" s="46"/>
      <c r="E24" s="73"/>
      <c r="F24" s="74"/>
      <c r="G24" s="79"/>
      <c r="H24" s="76">
        <v>0</v>
      </c>
      <c r="I24" s="46"/>
      <c r="J24" s="56"/>
      <c r="K24" s="57"/>
      <c r="L24" s="46"/>
    </row>
    <row r="25" spans="1:12" s="52" customFormat="1" ht="28" customHeight="1" x14ac:dyDescent="0.15">
      <c r="A25" s="46"/>
      <c r="B25" s="46"/>
      <c r="C25" s="51"/>
      <c r="D25" s="46"/>
      <c r="E25" s="73"/>
      <c r="F25" s="74"/>
      <c r="G25" s="80"/>
      <c r="H25" s="76">
        <v>0</v>
      </c>
      <c r="I25" s="46"/>
      <c r="J25" s="56"/>
      <c r="K25" s="57"/>
      <c r="L25" s="46"/>
    </row>
    <row r="26" spans="1:12" s="52" customFormat="1" ht="28" customHeight="1" x14ac:dyDescent="0.15">
      <c r="A26" s="46"/>
      <c r="B26" s="46"/>
      <c r="C26" s="51"/>
      <c r="D26" s="46"/>
      <c r="E26" s="73"/>
      <c r="F26" s="74"/>
      <c r="G26" s="79"/>
      <c r="H26" s="76">
        <v>0</v>
      </c>
      <c r="I26" s="46"/>
      <c r="J26" s="56"/>
      <c r="K26" s="57"/>
      <c r="L26" s="46"/>
    </row>
    <row r="27" spans="1:12" s="52" customFormat="1" ht="28" customHeight="1" x14ac:dyDescent="0.15">
      <c r="A27" s="46"/>
      <c r="B27" s="46"/>
      <c r="C27" s="51"/>
      <c r="D27" s="46"/>
      <c r="E27" s="73"/>
      <c r="F27" s="74"/>
      <c r="G27" s="79"/>
      <c r="H27" s="76">
        <v>0</v>
      </c>
      <c r="I27" s="46"/>
      <c r="J27" s="56"/>
      <c r="K27" s="57"/>
      <c r="L27" s="46"/>
    </row>
    <row r="28" spans="1:12" s="52" customFormat="1" ht="28" customHeight="1" x14ac:dyDescent="0.15">
      <c r="A28" s="46"/>
      <c r="B28" s="46"/>
      <c r="C28" s="51"/>
      <c r="D28" s="46"/>
      <c r="E28" s="73"/>
      <c r="F28" s="74"/>
      <c r="G28" s="79"/>
      <c r="H28" s="76">
        <v>0</v>
      </c>
      <c r="I28" s="46"/>
      <c r="J28" s="56"/>
      <c r="K28" s="57"/>
      <c r="L28" s="46"/>
    </row>
    <row r="29" spans="1:12" s="52" customFormat="1" ht="28" customHeight="1" x14ac:dyDescent="0.15">
      <c r="A29" s="46"/>
      <c r="B29" s="46"/>
      <c r="C29" s="51"/>
      <c r="D29" s="46"/>
      <c r="E29" s="73"/>
      <c r="F29" s="74"/>
      <c r="G29" s="80"/>
      <c r="H29" s="76">
        <v>0</v>
      </c>
      <c r="I29" s="46"/>
      <c r="J29" s="56"/>
      <c r="K29" s="57"/>
      <c r="L29" s="46"/>
    </row>
    <row r="30" spans="1:12" s="52" customFormat="1" ht="28" customHeight="1" x14ac:dyDescent="0.15">
      <c r="A30" s="46"/>
      <c r="B30" s="46"/>
      <c r="C30" s="51"/>
      <c r="D30" s="46"/>
      <c r="E30" s="73"/>
      <c r="F30" s="81"/>
      <c r="G30" s="80"/>
      <c r="H30" s="82">
        <v>0</v>
      </c>
      <c r="I30" s="46"/>
      <c r="J30" s="56"/>
      <c r="K30" s="57"/>
      <c r="L30" s="46"/>
    </row>
    <row r="31" spans="1:12" s="52" customFormat="1" ht="27.75" customHeight="1" x14ac:dyDescent="0.15">
      <c r="C31" s="57"/>
      <c r="E31" s="73"/>
      <c r="F31" s="83"/>
      <c r="G31" s="80"/>
      <c r="H31" s="82">
        <v>0</v>
      </c>
      <c r="J31" s="56"/>
      <c r="K31" s="57"/>
    </row>
    <row r="32" spans="1:12" s="52" customFormat="1" ht="27.75" customHeight="1" x14ac:dyDescent="0.15">
      <c r="C32" s="57"/>
      <c r="G32" s="56"/>
      <c r="H32" s="57"/>
      <c r="J32" s="56"/>
      <c r="K32" s="57"/>
    </row>
  </sheetData>
  <mergeCells count="8">
    <mergeCell ref="G13:H13"/>
    <mergeCell ref="G15:H15"/>
    <mergeCell ref="G4:H4"/>
    <mergeCell ref="G6:H6"/>
    <mergeCell ref="G7:H7"/>
    <mergeCell ref="G9:H9"/>
    <mergeCell ref="G10:H10"/>
    <mergeCell ref="G12:H12"/>
  </mergeCells>
  <printOptions horizontalCentered="1"/>
  <pageMargins left="0.4" right="0.4" top="0.4" bottom="0.4" header="0.25" footer="0.25"/>
  <pageSetup scale="71" fitToHeight="0" orientation="portrait" r:id="rId1"/>
  <headerFooter differentFirst="1">
    <oddFooter>&amp;CPage &amp;P of &amp;N</oddFooter>
  </headerFooter>
  <drawing r:id="rId2"/>
  <legacyDrawing r:id="rId3"/>
  <tableParts count="3">
    <tablePart r:id="rId4"/>
    <tablePart r:id="rId5"/>
    <tablePart r:id="rId6"/>
  </tableParts>
  <extLst>
    <ext xmlns:x14="http://schemas.microsoft.com/office/spreadsheetml/2009/9/main" uri="{78C0D931-6437-407d-A8EE-F0AAD7539E65}">
      <x14:conditionalFormattings>
        <x14:conditionalFormatting xmlns:xm="http://schemas.microsoft.com/office/excel/2006/main">
          <x14:cfRule type="expression" priority="1" id="{0264A5E5-2CE0-3F46-9338-7B4476772B76}">
            <xm:f>'Chart Data'!$B$6</xm:f>
            <x14:dxf>
              <font>
                <color theme="7"/>
              </font>
            </x14:dxf>
          </x14:cfRule>
          <xm:sqref>G15:H15</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C8E33-5AB4-4949-93C6-58F9B088790A}">
  <sheetPr>
    <tabColor theme="3" tint="0.249977111117893"/>
    <pageSetUpPr fitToPage="1"/>
  </sheetPr>
  <dimension ref="A1:L33"/>
  <sheetViews>
    <sheetView showGridLines="0" zoomScaleNormal="73" workbookViewId="0">
      <selection activeCell="H18" sqref="H18"/>
    </sheetView>
  </sheetViews>
  <sheetFormatPr baseColWidth="10" defaultColWidth="9.1640625" defaultRowHeight="27.75" customHeight="1" x14ac:dyDescent="0.15"/>
  <cols>
    <col min="1" max="1" width="4.5" style="10" customWidth="1"/>
    <col min="2" max="2" width="19.6640625" style="10" customWidth="1"/>
    <col min="3" max="3" width="15.6640625" style="12" customWidth="1"/>
    <col min="4" max="4" width="6.5" style="10" customWidth="1"/>
    <col min="5" max="5" width="9" style="10" customWidth="1"/>
    <col min="6" max="6" width="19.6640625" style="10" customWidth="1"/>
    <col min="7" max="7" width="18.6640625" style="11" customWidth="1"/>
    <col min="8" max="8" width="15.6640625" style="12" customWidth="1"/>
    <col min="9" max="9" width="6.5" style="10" customWidth="1"/>
    <col min="10" max="10" width="15.83203125" style="11" customWidth="1"/>
    <col min="11" max="11" width="15.6640625" style="12" customWidth="1"/>
    <col min="12" max="12" width="4.5" style="10" customWidth="1"/>
    <col min="13" max="16384" width="9.1640625" style="10"/>
  </cols>
  <sheetData>
    <row r="1" spans="1:12" s="2" customFormat="1" ht="5.25" customHeight="1" x14ac:dyDescent="0.15"/>
    <row r="2" spans="1:12" s="23" customFormat="1" ht="73" customHeight="1" x14ac:dyDescent="0.15">
      <c r="C2" s="24" t="s">
        <v>37</v>
      </c>
      <c r="L2" s="23" t="s">
        <v>0</v>
      </c>
    </row>
    <row r="3" spans="1:12" s="3" customFormat="1" ht="33" customHeight="1" x14ac:dyDescent="0.2">
      <c r="B3" s="4" t="s">
        <v>66</v>
      </c>
      <c r="G3" s="5" t="s">
        <v>33</v>
      </c>
    </row>
    <row r="4" spans="1:12" s="3" customFormat="1" ht="18.75" customHeight="1" x14ac:dyDescent="0.15">
      <c r="B4" s="13"/>
      <c r="F4" s="6"/>
      <c r="G4" s="104" t="s">
        <v>24</v>
      </c>
      <c r="H4" s="104"/>
    </row>
    <row r="5" spans="1:12" s="3" customFormat="1" ht="3.75" customHeight="1" x14ac:dyDescent="0.15">
      <c r="F5" s="6"/>
      <c r="G5" s="7"/>
      <c r="H5" s="7"/>
    </row>
    <row r="6" spans="1:12" s="3" customFormat="1" ht="46.5" customHeight="1" x14ac:dyDescent="0.15">
      <c r="F6" s="6"/>
      <c r="G6" s="105">
        <f>SUM(MonthlyIncome535[VALOR])</f>
        <v>0</v>
      </c>
      <c r="H6" s="105"/>
      <c r="J6" s="6"/>
      <c r="K6" s="8"/>
    </row>
    <row r="7" spans="1:12" s="3" customFormat="1" ht="18.75" customHeight="1" x14ac:dyDescent="0.15">
      <c r="G7" s="104" t="s">
        <v>25</v>
      </c>
      <c r="H7" s="104"/>
      <c r="J7" s="6"/>
      <c r="K7" s="8"/>
    </row>
    <row r="8" spans="1:12" s="3" customFormat="1" ht="3.75" customHeight="1" x14ac:dyDescent="0.15">
      <c r="G8" s="7"/>
      <c r="H8" s="7"/>
      <c r="J8" s="6"/>
      <c r="K8" s="8"/>
    </row>
    <row r="9" spans="1:12" s="3" customFormat="1" ht="46.5" customHeight="1" x14ac:dyDescent="0.15">
      <c r="F9" s="9"/>
      <c r="G9" s="105">
        <f>SUM(MonthlyExpenses636[VALOR])</f>
        <v>0</v>
      </c>
      <c r="H9" s="105"/>
    </row>
    <row r="10" spans="1:12" s="3" customFormat="1" ht="18.75" customHeight="1" x14ac:dyDescent="0.15">
      <c r="A10" s="9"/>
      <c r="F10" s="9"/>
      <c r="G10" s="104" t="s">
        <v>26</v>
      </c>
      <c r="H10" s="104"/>
    </row>
    <row r="11" spans="1:12" s="3" customFormat="1" ht="3.75" customHeight="1" x14ac:dyDescent="0.15">
      <c r="A11" s="9"/>
      <c r="F11" s="9"/>
      <c r="G11" s="7"/>
      <c r="H11" s="7"/>
    </row>
    <row r="12" spans="1:12" s="3" customFormat="1" ht="46.5" customHeight="1" x14ac:dyDescent="0.15">
      <c r="A12" s="9"/>
      <c r="F12" s="9"/>
      <c r="G12" s="105">
        <f>SUM(Savings737[VALOR])</f>
        <v>0</v>
      </c>
      <c r="H12" s="105"/>
    </row>
    <row r="13" spans="1:12" s="3" customFormat="1" ht="18.75" customHeight="1" x14ac:dyDescent="0.15">
      <c r="A13" s="9"/>
      <c r="F13" s="9"/>
      <c r="G13" s="104" t="s">
        <v>32</v>
      </c>
      <c r="H13" s="104"/>
    </row>
    <row r="14" spans="1:12" s="3" customFormat="1" ht="3.75" customHeight="1" x14ac:dyDescent="0.15">
      <c r="A14" s="9"/>
      <c r="F14" s="9"/>
      <c r="G14" s="7"/>
      <c r="H14" s="7"/>
    </row>
    <row r="15" spans="1:12" s="3" customFormat="1" ht="46.5" customHeight="1" x14ac:dyDescent="0.15">
      <c r="A15" s="9"/>
      <c r="F15" s="9"/>
      <c r="G15" s="105">
        <f>TotalMonthlyIncome-TotalMonthlyExpenses-TotalMonthlySavings</f>
        <v>0</v>
      </c>
      <c r="H15" s="105"/>
    </row>
    <row r="16" spans="1:12" s="3" customFormat="1" ht="31.5" customHeight="1" x14ac:dyDescent="0.2">
      <c r="B16" s="5" t="s">
        <v>5</v>
      </c>
      <c r="C16" s="5"/>
      <c r="D16" s="7"/>
      <c r="E16" s="7"/>
      <c r="F16" s="5" t="s">
        <v>6</v>
      </c>
      <c r="G16" s="5"/>
      <c r="H16" s="5"/>
      <c r="I16" s="7"/>
      <c r="J16" s="5" t="s">
        <v>31</v>
      </c>
      <c r="K16" s="5"/>
    </row>
    <row r="17" spans="1:12" s="25" customFormat="1" ht="18.75" customHeight="1" x14ac:dyDescent="0.15">
      <c r="B17" s="26" t="s">
        <v>30</v>
      </c>
      <c r="C17" s="27" t="s">
        <v>28</v>
      </c>
      <c r="E17" s="28" t="s">
        <v>27</v>
      </c>
      <c r="F17" s="29" t="s">
        <v>30</v>
      </c>
      <c r="G17" s="30" t="s">
        <v>29</v>
      </c>
      <c r="H17" s="31" t="s">
        <v>28</v>
      </c>
      <c r="J17" s="29" t="s">
        <v>27</v>
      </c>
      <c r="K17" s="31" t="s">
        <v>28</v>
      </c>
    </row>
    <row r="18" spans="1:12" s="52" customFormat="1" ht="28" customHeight="1" x14ac:dyDescent="0.15">
      <c r="A18" s="46"/>
      <c r="B18" s="74" t="s">
        <v>2</v>
      </c>
      <c r="C18" s="76">
        <v>0</v>
      </c>
      <c r="D18" s="46"/>
      <c r="E18" s="73">
        <v>45383</v>
      </c>
      <c r="F18" s="74" t="s">
        <v>7</v>
      </c>
      <c r="G18" s="75" t="s">
        <v>18</v>
      </c>
      <c r="H18" s="76">
        <v>0</v>
      </c>
      <c r="I18" s="46"/>
      <c r="J18" s="73">
        <v>45383</v>
      </c>
      <c r="K18" s="76">
        <v>0</v>
      </c>
      <c r="L18" s="46"/>
    </row>
    <row r="19" spans="1:12" s="52" customFormat="1" ht="28" customHeight="1" x14ac:dyDescent="0.15">
      <c r="A19" s="46"/>
      <c r="B19" s="74"/>
      <c r="C19" s="76">
        <v>0</v>
      </c>
      <c r="D19" s="46"/>
      <c r="E19" s="73"/>
      <c r="F19" s="74"/>
      <c r="G19" s="75"/>
      <c r="H19" s="76">
        <v>0</v>
      </c>
      <c r="I19" s="46"/>
      <c r="J19" s="77"/>
      <c r="K19" s="76">
        <v>0</v>
      </c>
      <c r="L19" s="46"/>
    </row>
    <row r="20" spans="1:12" s="52" customFormat="1" ht="28" customHeight="1" x14ac:dyDescent="0.15">
      <c r="A20" s="46"/>
      <c r="B20" s="74"/>
      <c r="C20" s="76">
        <v>0</v>
      </c>
      <c r="D20" s="46"/>
      <c r="E20" s="73"/>
      <c r="F20" s="74"/>
      <c r="G20" s="75"/>
      <c r="H20" s="76">
        <v>0</v>
      </c>
      <c r="I20" s="46"/>
      <c r="J20" s="77"/>
      <c r="K20" s="76">
        <v>0</v>
      </c>
      <c r="L20" s="46"/>
    </row>
    <row r="21" spans="1:12" s="52" customFormat="1" ht="28" customHeight="1" x14ac:dyDescent="0.15">
      <c r="A21" s="46"/>
      <c r="B21" s="74"/>
      <c r="C21" s="76">
        <v>0</v>
      </c>
      <c r="D21" s="46"/>
      <c r="E21" s="73"/>
      <c r="F21" s="74"/>
      <c r="G21" s="75"/>
      <c r="H21" s="76">
        <v>0</v>
      </c>
      <c r="I21" s="46"/>
      <c r="J21" s="56"/>
      <c r="K21" s="57"/>
      <c r="L21" s="46"/>
    </row>
    <row r="22" spans="1:12" s="52" customFormat="1" ht="28" customHeight="1" x14ac:dyDescent="0.15">
      <c r="A22" s="46"/>
      <c r="B22" s="83"/>
      <c r="C22" s="78">
        <v>0</v>
      </c>
      <c r="D22" s="46"/>
      <c r="E22" s="73"/>
      <c r="F22" s="74"/>
      <c r="G22" s="79"/>
      <c r="H22" s="76">
        <v>0</v>
      </c>
      <c r="I22" s="46"/>
      <c r="J22" s="56"/>
      <c r="K22" s="57"/>
      <c r="L22" s="46"/>
    </row>
    <row r="23" spans="1:12" s="52" customFormat="1" ht="28" customHeight="1" x14ac:dyDescent="0.15">
      <c r="A23" s="46"/>
      <c r="B23" s="46"/>
      <c r="C23" s="51"/>
      <c r="D23" s="46"/>
      <c r="E23" s="73"/>
      <c r="F23" s="74"/>
      <c r="G23" s="79"/>
      <c r="H23" s="76">
        <v>0</v>
      </c>
      <c r="I23" s="46"/>
      <c r="J23" s="56"/>
      <c r="K23" s="57"/>
      <c r="L23" s="46"/>
    </row>
    <row r="24" spans="1:12" s="52" customFormat="1" ht="28" customHeight="1" x14ac:dyDescent="0.15">
      <c r="A24" s="46"/>
      <c r="B24" s="46"/>
      <c r="C24" s="51"/>
      <c r="D24" s="46"/>
      <c r="E24" s="73"/>
      <c r="F24" s="74"/>
      <c r="G24" s="79"/>
      <c r="H24" s="76">
        <v>0</v>
      </c>
      <c r="I24" s="46"/>
      <c r="J24" s="56"/>
      <c r="K24" s="57"/>
      <c r="L24" s="46"/>
    </row>
    <row r="25" spans="1:12" s="52" customFormat="1" ht="28" customHeight="1" x14ac:dyDescent="0.15">
      <c r="A25" s="46"/>
      <c r="B25" s="46"/>
      <c r="C25" s="51"/>
      <c r="D25" s="46"/>
      <c r="E25" s="73"/>
      <c r="F25" s="74"/>
      <c r="G25" s="80"/>
      <c r="H25" s="76">
        <v>0</v>
      </c>
      <c r="I25" s="46"/>
      <c r="J25" s="56"/>
      <c r="K25" s="57"/>
      <c r="L25" s="46"/>
    </row>
    <row r="26" spans="1:12" s="52" customFormat="1" ht="28" customHeight="1" x14ac:dyDescent="0.15">
      <c r="A26" s="46"/>
      <c r="B26" s="46"/>
      <c r="C26" s="51"/>
      <c r="D26" s="46"/>
      <c r="E26" s="73"/>
      <c r="F26" s="74"/>
      <c r="G26" s="79"/>
      <c r="H26" s="76">
        <v>0</v>
      </c>
      <c r="I26" s="46"/>
      <c r="J26" s="56"/>
      <c r="K26" s="57"/>
      <c r="L26" s="46"/>
    </row>
    <row r="27" spans="1:12" s="52" customFormat="1" ht="28" customHeight="1" x14ac:dyDescent="0.15">
      <c r="A27" s="46"/>
      <c r="B27" s="46"/>
      <c r="C27" s="51"/>
      <c r="D27" s="46"/>
      <c r="E27" s="73"/>
      <c r="F27" s="74"/>
      <c r="G27" s="79"/>
      <c r="H27" s="76">
        <v>0</v>
      </c>
      <c r="I27" s="46"/>
      <c r="J27" s="56"/>
      <c r="K27" s="57"/>
      <c r="L27" s="46"/>
    </row>
    <row r="28" spans="1:12" s="52" customFormat="1" ht="28" customHeight="1" x14ac:dyDescent="0.15">
      <c r="A28" s="46"/>
      <c r="B28" s="46"/>
      <c r="C28" s="51"/>
      <c r="D28" s="46"/>
      <c r="E28" s="73"/>
      <c r="F28" s="74"/>
      <c r="G28" s="79"/>
      <c r="H28" s="76">
        <v>0</v>
      </c>
      <c r="I28" s="46"/>
      <c r="J28" s="56"/>
      <c r="K28" s="57"/>
      <c r="L28" s="46"/>
    </row>
    <row r="29" spans="1:12" s="52" customFormat="1" ht="28" customHeight="1" x14ac:dyDescent="0.15">
      <c r="A29" s="46"/>
      <c r="B29" s="46"/>
      <c r="C29" s="51"/>
      <c r="D29" s="46"/>
      <c r="E29" s="73"/>
      <c r="F29" s="74"/>
      <c r="G29" s="80"/>
      <c r="H29" s="76">
        <v>0</v>
      </c>
      <c r="I29" s="46"/>
      <c r="J29" s="56"/>
      <c r="K29" s="57"/>
      <c r="L29" s="46"/>
    </row>
    <row r="30" spans="1:12" s="52" customFormat="1" ht="28" customHeight="1" x14ac:dyDescent="0.15">
      <c r="A30" s="46"/>
      <c r="B30" s="46"/>
      <c r="C30" s="51"/>
      <c r="D30" s="46"/>
      <c r="E30" s="73"/>
      <c r="F30" s="81"/>
      <c r="G30" s="80"/>
      <c r="H30" s="82">
        <v>0</v>
      </c>
      <c r="I30" s="46"/>
      <c r="J30" s="56"/>
      <c r="K30" s="57"/>
      <c r="L30" s="46"/>
    </row>
    <row r="31" spans="1:12" s="52" customFormat="1" ht="27.75" customHeight="1" x14ac:dyDescent="0.15">
      <c r="C31" s="57"/>
      <c r="E31" s="73"/>
      <c r="F31" s="83"/>
      <c r="G31" s="80"/>
      <c r="H31" s="82">
        <v>0</v>
      </c>
      <c r="J31" s="56"/>
      <c r="K31" s="57"/>
    </row>
    <row r="32" spans="1:12" s="52" customFormat="1" ht="27.75" customHeight="1" x14ac:dyDescent="0.15">
      <c r="C32" s="57"/>
      <c r="G32" s="56"/>
      <c r="H32" s="57"/>
      <c r="J32" s="56"/>
      <c r="K32" s="57"/>
    </row>
    <row r="33" spans="3:11" s="52" customFormat="1" ht="27.75" customHeight="1" x14ac:dyDescent="0.15">
      <c r="C33" s="57"/>
      <c r="G33" s="56"/>
      <c r="H33" s="57"/>
      <c r="J33" s="56"/>
      <c r="K33" s="57"/>
    </row>
  </sheetData>
  <mergeCells count="8">
    <mergeCell ref="G13:H13"/>
    <mergeCell ref="G15:H15"/>
    <mergeCell ref="G4:H4"/>
    <mergeCell ref="G6:H6"/>
    <mergeCell ref="G7:H7"/>
    <mergeCell ref="G9:H9"/>
    <mergeCell ref="G10:H10"/>
    <mergeCell ref="G12:H12"/>
  </mergeCells>
  <printOptions horizontalCentered="1"/>
  <pageMargins left="0.4" right="0.4" top="0.4" bottom="0.4" header="0.25" footer="0.25"/>
  <pageSetup scale="71" fitToHeight="0" orientation="portrait" r:id="rId1"/>
  <headerFooter differentFirst="1">
    <oddFooter>&amp;CPage &amp;P of &amp;N</oddFooter>
  </headerFooter>
  <drawing r:id="rId2"/>
  <legacyDrawing r:id="rId3"/>
  <tableParts count="3">
    <tablePart r:id="rId4"/>
    <tablePart r:id="rId5"/>
    <tablePart r:id="rId6"/>
  </tableParts>
  <extLst>
    <ext xmlns:x14="http://schemas.microsoft.com/office/spreadsheetml/2009/9/main" uri="{78C0D931-6437-407d-A8EE-F0AAD7539E65}">
      <x14:conditionalFormattings>
        <x14:conditionalFormatting xmlns:xm="http://schemas.microsoft.com/office/excel/2006/main">
          <x14:cfRule type="expression" priority="1" id="{3734181C-24B2-F748-ADDF-266E8683B730}">
            <xm:f>'Chart Data'!$B$6</xm:f>
            <x14:dxf>
              <font>
                <color theme="7"/>
              </font>
            </x14:dxf>
          </x14:cfRule>
          <xm:sqref>G15:H15</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C86B3-13C5-B04F-847A-422AB560DCB5}">
  <sheetPr>
    <tabColor theme="3" tint="0.249977111117893"/>
    <pageSetUpPr fitToPage="1"/>
  </sheetPr>
  <dimension ref="A1:L34"/>
  <sheetViews>
    <sheetView showGridLines="0" zoomScaleNormal="73" workbookViewId="0">
      <selection activeCell="K16" sqref="K16"/>
    </sheetView>
  </sheetViews>
  <sheetFormatPr baseColWidth="10" defaultColWidth="9.1640625" defaultRowHeight="27.75" customHeight="1" x14ac:dyDescent="0.15"/>
  <cols>
    <col min="1" max="1" width="4.5" style="10" customWidth="1"/>
    <col min="2" max="2" width="19.6640625" style="10" customWidth="1"/>
    <col min="3" max="3" width="15.6640625" style="12" customWidth="1"/>
    <col min="4" max="4" width="6.5" style="10" customWidth="1"/>
    <col min="5" max="5" width="9" style="10" customWidth="1"/>
    <col min="6" max="6" width="19.6640625" style="10" customWidth="1"/>
    <col min="7" max="7" width="18.6640625" style="11" customWidth="1"/>
    <col min="8" max="8" width="15.6640625" style="12" customWidth="1"/>
    <col min="9" max="9" width="6.5" style="10" customWidth="1"/>
    <col min="10" max="10" width="15.83203125" style="11" customWidth="1"/>
    <col min="11" max="11" width="15.6640625" style="12" customWidth="1"/>
    <col min="12" max="12" width="4.5" style="10" customWidth="1"/>
    <col min="13" max="16384" width="9.1640625" style="10"/>
  </cols>
  <sheetData>
    <row r="1" spans="1:12" s="2" customFormat="1" ht="5.25" customHeight="1" x14ac:dyDescent="0.15"/>
    <row r="2" spans="1:12" s="21" customFormat="1" ht="73" customHeight="1" x14ac:dyDescent="0.15">
      <c r="C2" s="22" t="s">
        <v>38</v>
      </c>
      <c r="L2" s="21" t="s">
        <v>0</v>
      </c>
    </row>
    <row r="3" spans="1:12" s="3" customFormat="1" ht="33" customHeight="1" x14ac:dyDescent="0.2">
      <c r="B3" s="4" t="s">
        <v>66</v>
      </c>
      <c r="G3" s="5" t="s">
        <v>33</v>
      </c>
    </row>
    <row r="4" spans="1:12" s="3" customFormat="1" ht="18.75" customHeight="1" x14ac:dyDescent="0.15">
      <c r="B4" s="13"/>
      <c r="F4" s="6"/>
      <c r="G4" s="101" t="s">
        <v>24</v>
      </c>
      <c r="H4" s="101"/>
    </row>
    <row r="5" spans="1:12" s="3" customFormat="1" ht="3.75" customHeight="1" x14ac:dyDescent="0.15">
      <c r="F5" s="6"/>
      <c r="G5" s="7"/>
      <c r="H5" s="7"/>
    </row>
    <row r="6" spans="1:12" s="3" customFormat="1" ht="46.5" customHeight="1" x14ac:dyDescent="0.15">
      <c r="F6" s="6"/>
      <c r="G6" s="105">
        <f>SUM(MonthlyIncome5838[VALOR])</f>
        <v>0</v>
      </c>
      <c r="H6" s="105"/>
      <c r="J6" s="6"/>
      <c r="K6" s="8"/>
    </row>
    <row r="7" spans="1:12" s="3" customFormat="1" ht="18.75" customHeight="1" x14ac:dyDescent="0.15">
      <c r="G7" s="101" t="s">
        <v>25</v>
      </c>
      <c r="H7" s="101"/>
      <c r="J7" s="6"/>
      <c r="K7" s="8"/>
    </row>
    <row r="8" spans="1:12" s="3" customFormat="1" ht="3.75" customHeight="1" x14ac:dyDescent="0.15">
      <c r="G8" s="7"/>
      <c r="H8" s="7"/>
      <c r="J8" s="6"/>
      <c r="K8" s="8"/>
    </row>
    <row r="9" spans="1:12" s="3" customFormat="1" ht="46.5" customHeight="1" x14ac:dyDescent="0.15">
      <c r="F9" s="9"/>
      <c r="G9" s="105">
        <f>SUM(MonthlyExpenses6939[VALOR])</f>
        <v>0</v>
      </c>
      <c r="H9" s="105"/>
    </row>
    <row r="10" spans="1:12" s="3" customFormat="1" ht="18.75" customHeight="1" x14ac:dyDescent="0.15">
      <c r="A10" s="9"/>
      <c r="F10" s="9"/>
      <c r="G10" s="101" t="s">
        <v>26</v>
      </c>
      <c r="H10" s="101"/>
    </row>
    <row r="11" spans="1:12" s="3" customFormat="1" ht="3.75" customHeight="1" x14ac:dyDescent="0.15">
      <c r="A11" s="9"/>
      <c r="F11" s="9"/>
      <c r="G11" s="7"/>
      <c r="H11" s="7"/>
    </row>
    <row r="12" spans="1:12" s="3" customFormat="1" ht="46.5" customHeight="1" x14ac:dyDescent="0.15">
      <c r="A12" s="9"/>
      <c r="F12" s="9"/>
      <c r="G12" s="105">
        <f>SUM(Savings71040[VALOR])</f>
        <v>0</v>
      </c>
      <c r="H12" s="105"/>
    </row>
    <row r="13" spans="1:12" s="3" customFormat="1" ht="18.75" customHeight="1" x14ac:dyDescent="0.15">
      <c r="A13" s="9"/>
      <c r="F13" s="9"/>
      <c r="G13" s="101" t="s">
        <v>32</v>
      </c>
      <c r="H13" s="101"/>
    </row>
    <row r="14" spans="1:12" s="3" customFormat="1" ht="3.75" customHeight="1" x14ac:dyDescent="0.15">
      <c r="A14" s="9"/>
      <c r="F14" s="9"/>
      <c r="G14" s="7"/>
      <c r="H14" s="7"/>
    </row>
    <row r="15" spans="1:12" s="3" customFormat="1" ht="46.5" customHeight="1" x14ac:dyDescent="0.15">
      <c r="A15" s="9"/>
      <c r="F15" s="9"/>
      <c r="G15" s="105">
        <f>TotalMonthlyIncome-TotalMonthlyExpenses-TotalMonthlySavings</f>
        <v>0</v>
      </c>
      <c r="H15" s="105"/>
    </row>
    <row r="16" spans="1:12" s="3" customFormat="1" ht="31.5" customHeight="1" x14ac:dyDescent="0.2">
      <c r="B16" s="5" t="s">
        <v>5</v>
      </c>
      <c r="C16" s="5"/>
      <c r="D16" s="7"/>
      <c r="E16" s="7"/>
      <c r="F16" s="5" t="s">
        <v>6</v>
      </c>
      <c r="G16" s="5"/>
      <c r="H16" s="5"/>
      <c r="I16" s="7"/>
      <c r="J16" s="5" t="s">
        <v>31</v>
      </c>
      <c r="K16" s="5"/>
    </row>
    <row r="17" spans="1:12" s="14" customFormat="1" ht="18.75" customHeight="1" x14ac:dyDescent="0.15">
      <c r="B17" s="15" t="s">
        <v>30</v>
      </c>
      <c r="C17" s="16" t="s">
        <v>28</v>
      </c>
      <c r="E17" s="17" t="s">
        <v>27</v>
      </c>
      <c r="F17" s="18" t="s">
        <v>30</v>
      </c>
      <c r="G17" s="19" t="s">
        <v>29</v>
      </c>
      <c r="H17" s="20" t="s">
        <v>28</v>
      </c>
      <c r="J17" s="18" t="s">
        <v>27</v>
      </c>
      <c r="K17" s="20" t="s">
        <v>28</v>
      </c>
    </row>
    <row r="18" spans="1:12" s="52" customFormat="1" ht="28" customHeight="1" x14ac:dyDescent="0.15">
      <c r="A18" s="46"/>
      <c r="B18" s="74" t="s">
        <v>2</v>
      </c>
      <c r="C18" s="76">
        <v>0</v>
      </c>
      <c r="D18" s="46"/>
      <c r="E18" s="73">
        <v>45413</v>
      </c>
      <c r="F18" s="74" t="s">
        <v>7</v>
      </c>
      <c r="G18" s="75" t="s">
        <v>18</v>
      </c>
      <c r="H18" s="76">
        <v>0</v>
      </c>
      <c r="I18" s="46"/>
      <c r="J18" s="73">
        <v>45413</v>
      </c>
      <c r="K18" s="76">
        <v>0</v>
      </c>
      <c r="L18" s="46"/>
    </row>
    <row r="19" spans="1:12" s="52" customFormat="1" ht="28" customHeight="1" x14ac:dyDescent="0.15">
      <c r="A19" s="46"/>
      <c r="B19" s="74"/>
      <c r="C19" s="76">
        <v>0</v>
      </c>
      <c r="D19" s="46"/>
      <c r="E19" s="73"/>
      <c r="F19" s="74"/>
      <c r="G19" s="75"/>
      <c r="H19" s="76">
        <v>0</v>
      </c>
      <c r="I19" s="46"/>
      <c r="J19" s="77"/>
      <c r="K19" s="76">
        <v>0</v>
      </c>
      <c r="L19" s="46"/>
    </row>
    <row r="20" spans="1:12" s="52" customFormat="1" ht="28" customHeight="1" x14ac:dyDescent="0.15">
      <c r="A20" s="46"/>
      <c r="B20" s="74"/>
      <c r="C20" s="76">
        <v>0</v>
      </c>
      <c r="D20" s="46"/>
      <c r="E20" s="73"/>
      <c r="F20" s="74"/>
      <c r="G20" s="75"/>
      <c r="H20" s="76">
        <v>0</v>
      </c>
      <c r="I20" s="46"/>
      <c r="J20" s="77">
        <v>45323</v>
      </c>
      <c r="K20" s="76">
        <v>0</v>
      </c>
      <c r="L20" s="46"/>
    </row>
    <row r="21" spans="1:12" s="52" customFormat="1" ht="28" customHeight="1" x14ac:dyDescent="0.15">
      <c r="A21" s="46"/>
      <c r="B21" s="74"/>
      <c r="C21" s="76">
        <v>0</v>
      </c>
      <c r="D21" s="46"/>
      <c r="E21" s="73"/>
      <c r="F21" s="74"/>
      <c r="G21" s="75"/>
      <c r="H21" s="76">
        <v>0</v>
      </c>
      <c r="I21" s="46"/>
      <c r="J21" s="56"/>
      <c r="K21" s="57"/>
      <c r="L21" s="46"/>
    </row>
    <row r="22" spans="1:12" s="52" customFormat="1" ht="28" customHeight="1" x14ac:dyDescent="0.15">
      <c r="A22" s="46"/>
      <c r="B22" s="83"/>
      <c r="C22" s="78">
        <v>0</v>
      </c>
      <c r="D22" s="46"/>
      <c r="E22" s="73"/>
      <c r="F22" s="74"/>
      <c r="G22" s="79"/>
      <c r="H22" s="76">
        <v>0</v>
      </c>
      <c r="I22" s="46"/>
      <c r="J22" s="56"/>
      <c r="K22" s="57"/>
      <c r="L22" s="46"/>
    </row>
    <row r="23" spans="1:12" s="52" customFormat="1" ht="28" customHeight="1" x14ac:dyDescent="0.15">
      <c r="A23" s="46"/>
      <c r="B23" s="46"/>
      <c r="C23" s="51"/>
      <c r="D23" s="46"/>
      <c r="E23" s="73"/>
      <c r="F23" s="74"/>
      <c r="G23" s="79"/>
      <c r="H23" s="76">
        <v>0</v>
      </c>
      <c r="I23" s="46"/>
      <c r="J23" s="56"/>
      <c r="K23" s="57"/>
      <c r="L23" s="46"/>
    </row>
    <row r="24" spans="1:12" s="52" customFormat="1" ht="28" customHeight="1" x14ac:dyDescent="0.15">
      <c r="A24" s="46"/>
      <c r="B24" s="46"/>
      <c r="C24" s="51"/>
      <c r="D24" s="46"/>
      <c r="E24" s="73"/>
      <c r="F24" s="74"/>
      <c r="G24" s="79"/>
      <c r="H24" s="76">
        <v>0</v>
      </c>
      <c r="I24" s="46"/>
      <c r="J24" s="56"/>
      <c r="K24" s="57"/>
      <c r="L24" s="46"/>
    </row>
    <row r="25" spans="1:12" s="52" customFormat="1" ht="28" customHeight="1" x14ac:dyDescent="0.15">
      <c r="A25" s="46"/>
      <c r="B25" s="46"/>
      <c r="C25" s="51"/>
      <c r="D25" s="46"/>
      <c r="E25" s="73"/>
      <c r="F25" s="74"/>
      <c r="G25" s="80"/>
      <c r="H25" s="76">
        <v>0</v>
      </c>
      <c r="I25" s="46"/>
      <c r="J25" s="56"/>
      <c r="K25" s="57"/>
      <c r="L25" s="46"/>
    </row>
    <row r="26" spans="1:12" s="52" customFormat="1" ht="28" customHeight="1" x14ac:dyDescent="0.15">
      <c r="A26" s="46"/>
      <c r="B26" s="46"/>
      <c r="C26" s="51"/>
      <c r="D26" s="46"/>
      <c r="E26" s="73"/>
      <c r="F26" s="74"/>
      <c r="G26" s="79"/>
      <c r="H26" s="76">
        <v>0</v>
      </c>
      <c r="I26" s="46"/>
      <c r="J26" s="56"/>
      <c r="K26" s="57"/>
      <c r="L26" s="46"/>
    </row>
    <row r="27" spans="1:12" s="52" customFormat="1" ht="28" customHeight="1" x14ac:dyDescent="0.15">
      <c r="A27" s="46"/>
      <c r="B27" s="46"/>
      <c r="C27" s="51"/>
      <c r="D27" s="46"/>
      <c r="E27" s="73"/>
      <c r="F27" s="74"/>
      <c r="G27" s="79"/>
      <c r="H27" s="76">
        <v>0</v>
      </c>
      <c r="I27" s="46"/>
      <c r="J27" s="56"/>
      <c r="K27" s="57"/>
      <c r="L27" s="46"/>
    </row>
    <row r="28" spans="1:12" s="52" customFormat="1" ht="28" customHeight="1" x14ac:dyDescent="0.15">
      <c r="A28" s="46"/>
      <c r="B28" s="46"/>
      <c r="C28" s="51"/>
      <c r="D28" s="46"/>
      <c r="E28" s="73"/>
      <c r="F28" s="74"/>
      <c r="G28" s="79"/>
      <c r="H28" s="76">
        <v>0</v>
      </c>
      <c r="I28" s="46"/>
      <c r="J28" s="56"/>
      <c r="K28" s="57"/>
      <c r="L28" s="46"/>
    </row>
    <row r="29" spans="1:12" s="52" customFormat="1" ht="28" customHeight="1" x14ac:dyDescent="0.15">
      <c r="A29" s="46"/>
      <c r="B29" s="46"/>
      <c r="C29" s="51"/>
      <c r="D29" s="46"/>
      <c r="E29" s="73"/>
      <c r="F29" s="74"/>
      <c r="G29" s="80"/>
      <c r="H29" s="76">
        <v>0</v>
      </c>
      <c r="I29" s="46"/>
      <c r="J29" s="56"/>
      <c r="K29" s="57"/>
      <c r="L29" s="46"/>
    </row>
    <row r="30" spans="1:12" s="52" customFormat="1" ht="28" customHeight="1" x14ac:dyDescent="0.15">
      <c r="A30" s="46"/>
      <c r="B30" s="46"/>
      <c r="C30" s="51"/>
      <c r="D30" s="46"/>
      <c r="E30" s="73"/>
      <c r="F30" s="81"/>
      <c r="G30" s="80"/>
      <c r="H30" s="82">
        <v>0</v>
      </c>
      <c r="I30" s="46"/>
      <c r="J30" s="56"/>
      <c r="K30" s="57"/>
      <c r="L30" s="46"/>
    </row>
    <row r="31" spans="1:12" s="52" customFormat="1" ht="27.75" customHeight="1" x14ac:dyDescent="0.15">
      <c r="C31" s="57"/>
      <c r="E31" s="73"/>
      <c r="F31" s="83"/>
      <c r="G31" s="80"/>
      <c r="H31" s="82">
        <v>0</v>
      </c>
      <c r="J31" s="56"/>
      <c r="K31" s="57"/>
    </row>
    <row r="32" spans="1:12" s="52" customFormat="1" ht="27.75" customHeight="1" x14ac:dyDescent="0.15">
      <c r="C32" s="57"/>
      <c r="G32" s="56"/>
      <c r="H32" s="57"/>
      <c r="J32" s="56"/>
      <c r="K32" s="57"/>
    </row>
    <row r="33" spans="3:11" s="52" customFormat="1" ht="27.75" customHeight="1" x14ac:dyDescent="0.15">
      <c r="C33" s="57"/>
      <c r="G33" s="56"/>
      <c r="H33" s="57"/>
      <c r="J33" s="56"/>
      <c r="K33" s="57"/>
    </row>
    <row r="34" spans="3:11" s="52" customFormat="1" ht="27.75" customHeight="1" x14ac:dyDescent="0.15">
      <c r="C34" s="57"/>
      <c r="G34" s="56"/>
      <c r="H34" s="57"/>
      <c r="J34" s="56"/>
      <c r="K34" s="57"/>
    </row>
  </sheetData>
  <mergeCells count="8">
    <mergeCell ref="G13:H13"/>
    <mergeCell ref="G15:H15"/>
    <mergeCell ref="G4:H4"/>
    <mergeCell ref="G6:H6"/>
    <mergeCell ref="G7:H7"/>
    <mergeCell ref="G9:H9"/>
    <mergeCell ref="G10:H10"/>
    <mergeCell ref="G12:H12"/>
  </mergeCells>
  <printOptions horizontalCentered="1"/>
  <pageMargins left="0.4" right="0.4" top="0.4" bottom="0.4" header="0.25" footer="0.25"/>
  <pageSetup scale="71" fitToHeight="0" orientation="portrait" r:id="rId1"/>
  <headerFooter differentFirst="1">
    <oddFooter>&amp;CPage &amp;P of &amp;N</oddFooter>
  </headerFooter>
  <drawing r:id="rId2"/>
  <legacyDrawing r:id="rId3"/>
  <tableParts count="3">
    <tablePart r:id="rId4"/>
    <tablePart r:id="rId5"/>
    <tablePart r:id="rId6"/>
  </tableParts>
  <extLst>
    <ext xmlns:x14="http://schemas.microsoft.com/office/spreadsheetml/2009/9/main" uri="{78C0D931-6437-407d-A8EE-F0AAD7539E65}">
      <x14:conditionalFormattings>
        <x14:conditionalFormatting xmlns:xm="http://schemas.microsoft.com/office/excel/2006/main">
          <x14:cfRule type="expression" priority="1" id="{F2E82410-3522-5641-B1B3-DA139B5744A1}">
            <xm:f>'Chart Data'!$B$6</xm:f>
            <x14:dxf>
              <font>
                <color theme="7"/>
              </font>
            </x14:dxf>
          </x14:cfRule>
          <xm:sqref>G15:H15</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E316B-FB79-EB48-ADBA-FCBBF27A9752}">
  <sheetPr>
    <tabColor theme="3" tint="0.249977111117893"/>
    <pageSetUpPr fitToPage="1"/>
  </sheetPr>
  <dimension ref="A1:L35"/>
  <sheetViews>
    <sheetView showGridLines="0" zoomScaleNormal="73" workbookViewId="0">
      <selection activeCell="J15" sqref="J15"/>
    </sheetView>
  </sheetViews>
  <sheetFormatPr baseColWidth="10" defaultColWidth="9.1640625" defaultRowHeight="27.75" customHeight="1" x14ac:dyDescent="0.15"/>
  <cols>
    <col min="1" max="1" width="4.5" style="10" customWidth="1"/>
    <col min="2" max="2" width="19.6640625" style="10" customWidth="1"/>
    <col min="3" max="3" width="15.6640625" style="12" customWidth="1"/>
    <col min="4" max="4" width="6.5" style="10" customWidth="1"/>
    <col min="5" max="5" width="9" style="10" customWidth="1"/>
    <col min="6" max="6" width="19.6640625" style="10" customWidth="1"/>
    <col min="7" max="7" width="18.6640625" style="11" customWidth="1"/>
    <col min="8" max="8" width="15.6640625" style="12" customWidth="1"/>
    <col min="9" max="9" width="6.5" style="10" customWidth="1"/>
    <col min="10" max="10" width="15.83203125" style="11" customWidth="1"/>
    <col min="11" max="11" width="15.6640625" style="12" customWidth="1"/>
    <col min="12" max="12" width="4.5" style="10" customWidth="1"/>
    <col min="13" max="16384" width="9.1640625" style="10"/>
  </cols>
  <sheetData>
    <row r="1" spans="1:12" s="2" customFormat="1" ht="5.25" customHeight="1" x14ac:dyDescent="0.15"/>
    <row r="2" spans="1:12" s="23" customFormat="1" ht="73" customHeight="1" x14ac:dyDescent="0.15">
      <c r="C2" s="24" t="s">
        <v>39</v>
      </c>
      <c r="L2" s="23" t="s">
        <v>0</v>
      </c>
    </row>
    <row r="3" spans="1:12" s="3" customFormat="1" ht="33" customHeight="1" x14ac:dyDescent="0.2">
      <c r="B3" s="4" t="s">
        <v>66</v>
      </c>
      <c r="G3" s="5" t="s">
        <v>33</v>
      </c>
    </row>
    <row r="4" spans="1:12" s="3" customFormat="1" ht="18.75" customHeight="1" x14ac:dyDescent="0.15">
      <c r="B4" s="13"/>
      <c r="F4" s="6"/>
      <c r="G4" s="104" t="s">
        <v>24</v>
      </c>
      <c r="H4" s="104"/>
    </row>
    <row r="5" spans="1:12" s="3" customFormat="1" ht="3.75" customHeight="1" x14ac:dyDescent="0.15">
      <c r="F5" s="6"/>
      <c r="G5" s="7"/>
      <c r="H5" s="7"/>
    </row>
    <row r="6" spans="1:12" s="3" customFormat="1" ht="46.5" customHeight="1" x14ac:dyDescent="0.15">
      <c r="F6" s="6"/>
      <c r="G6" s="105">
        <f>SUM(MonthlyIncome53541[VALOR])</f>
        <v>0</v>
      </c>
      <c r="H6" s="105"/>
      <c r="J6" s="6"/>
      <c r="K6" s="8"/>
    </row>
    <row r="7" spans="1:12" s="3" customFormat="1" ht="18.75" customHeight="1" x14ac:dyDescent="0.15">
      <c r="G7" s="104" t="s">
        <v>25</v>
      </c>
      <c r="H7" s="104"/>
      <c r="J7" s="6"/>
      <c r="K7" s="8"/>
    </row>
    <row r="8" spans="1:12" s="3" customFormat="1" ht="3.75" customHeight="1" x14ac:dyDescent="0.15">
      <c r="G8" s="7"/>
      <c r="H8" s="7"/>
      <c r="J8" s="6"/>
      <c r="K8" s="8"/>
    </row>
    <row r="9" spans="1:12" s="3" customFormat="1" ht="46.5" customHeight="1" x14ac:dyDescent="0.15">
      <c r="F9" s="9"/>
      <c r="G9" s="105">
        <f>SUM(MonthlyExpenses63642[VALOR])</f>
        <v>0</v>
      </c>
      <c r="H9" s="105"/>
    </row>
    <row r="10" spans="1:12" s="3" customFormat="1" ht="18.75" customHeight="1" x14ac:dyDescent="0.15">
      <c r="A10" s="9"/>
      <c r="F10" s="9"/>
      <c r="G10" s="104" t="s">
        <v>26</v>
      </c>
      <c r="H10" s="104"/>
    </row>
    <row r="11" spans="1:12" s="3" customFormat="1" ht="3.75" customHeight="1" x14ac:dyDescent="0.15">
      <c r="A11" s="9"/>
      <c r="F11" s="9"/>
      <c r="G11" s="7"/>
      <c r="H11" s="7"/>
    </row>
    <row r="12" spans="1:12" s="3" customFormat="1" ht="46.5" customHeight="1" x14ac:dyDescent="0.15">
      <c r="A12" s="9"/>
      <c r="F12" s="9"/>
      <c r="G12" s="105">
        <f>SUM(Savings73743[VALOR])</f>
        <v>0</v>
      </c>
      <c r="H12" s="105"/>
    </row>
    <row r="13" spans="1:12" s="3" customFormat="1" ht="18.75" customHeight="1" x14ac:dyDescent="0.15">
      <c r="A13" s="9"/>
      <c r="F13" s="9"/>
      <c r="G13" s="104" t="s">
        <v>32</v>
      </c>
      <c r="H13" s="104"/>
    </row>
    <row r="14" spans="1:12" s="3" customFormat="1" ht="3.75" customHeight="1" x14ac:dyDescent="0.15">
      <c r="A14" s="9"/>
      <c r="F14" s="9"/>
      <c r="G14" s="7"/>
      <c r="H14" s="7"/>
    </row>
    <row r="15" spans="1:12" s="3" customFormat="1" ht="46.5" customHeight="1" x14ac:dyDescent="0.15">
      <c r="A15" s="9"/>
      <c r="F15" s="9"/>
      <c r="G15" s="105">
        <f>TotalMonthlyIncome-TotalMonthlyExpenses-TotalMonthlySavings</f>
        <v>0</v>
      </c>
      <c r="H15" s="105"/>
    </row>
    <row r="16" spans="1:12" s="3" customFormat="1" ht="31.5" customHeight="1" x14ac:dyDescent="0.2">
      <c r="B16" s="5" t="s">
        <v>5</v>
      </c>
      <c r="C16" s="5"/>
      <c r="D16" s="7"/>
      <c r="E16" s="7"/>
      <c r="F16" s="5" t="s">
        <v>6</v>
      </c>
      <c r="G16" s="5"/>
      <c r="H16" s="5"/>
      <c r="I16" s="7"/>
      <c r="J16" s="5" t="s">
        <v>31</v>
      </c>
      <c r="K16" s="5"/>
    </row>
    <row r="17" spans="1:12" s="25" customFormat="1" ht="18.75" customHeight="1" x14ac:dyDescent="0.15">
      <c r="B17" s="26" t="s">
        <v>30</v>
      </c>
      <c r="C17" s="27" t="s">
        <v>28</v>
      </c>
      <c r="E17" s="28" t="s">
        <v>27</v>
      </c>
      <c r="F17" s="29" t="s">
        <v>30</v>
      </c>
      <c r="G17" s="30" t="s">
        <v>29</v>
      </c>
      <c r="H17" s="31" t="s">
        <v>28</v>
      </c>
      <c r="J17" s="29" t="s">
        <v>27</v>
      </c>
      <c r="K17" s="31" t="s">
        <v>28</v>
      </c>
    </row>
    <row r="18" spans="1:12" s="52" customFormat="1" ht="28" customHeight="1" x14ac:dyDescent="0.15">
      <c r="A18" s="46"/>
      <c r="B18" s="74" t="s">
        <v>2</v>
      </c>
      <c r="C18" s="76">
        <v>0</v>
      </c>
      <c r="D18" s="46"/>
      <c r="E18" s="73">
        <v>45444</v>
      </c>
      <c r="F18" s="74" t="s">
        <v>7</v>
      </c>
      <c r="G18" s="75" t="s">
        <v>18</v>
      </c>
      <c r="H18" s="76">
        <v>0</v>
      </c>
      <c r="I18" s="46"/>
      <c r="J18" s="73">
        <v>45444</v>
      </c>
      <c r="K18" s="76">
        <v>0</v>
      </c>
      <c r="L18" s="46"/>
    </row>
    <row r="19" spans="1:12" s="52" customFormat="1" ht="28" customHeight="1" x14ac:dyDescent="0.15">
      <c r="A19" s="46"/>
      <c r="B19" s="74"/>
      <c r="C19" s="76">
        <v>0</v>
      </c>
      <c r="D19" s="46"/>
      <c r="E19" s="73"/>
      <c r="F19" s="74"/>
      <c r="G19" s="75"/>
      <c r="H19" s="76">
        <v>0</v>
      </c>
      <c r="I19" s="46"/>
      <c r="J19" s="77"/>
      <c r="K19" s="76">
        <v>0</v>
      </c>
      <c r="L19" s="46"/>
    </row>
    <row r="20" spans="1:12" s="52" customFormat="1" ht="28" customHeight="1" x14ac:dyDescent="0.15">
      <c r="A20" s="46"/>
      <c r="B20" s="74"/>
      <c r="C20" s="76">
        <v>0</v>
      </c>
      <c r="D20" s="46"/>
      <c r="E20" s="73"/>
      <c r="F20" s="74"/>
      <c r="G20" s="75"/>
      <c r="H20" s="76">
        <v>0</v>
      </c>
      <c r="I20" s="46"/>
      <c r="J20" s="77">
        <v>45323</v>
      </c>
      <c r="K20" s="76">
        <v>0</v>
      </c>
      <c r="L20" s="46"/>
    </row>
    <row r="21" spans="1:12" s="52" customFormat="1" ht="28" customHeight="1" x14ac:dyDescent="0.15">
      <c r="A21" s="46"/>
      <c r="B21" s="74"/>
      <c r="C21" s="76">
        <v>0</v>
      </c>
      <c r="D21" s="46"/>
      <c r="E21" s="73"/>
      <c r="F21" s="74"/>
      <c r="G21" s="75"/>
      <c r="H21" s="76">
        <v>0</v>
      </c>
      <c r="I21" s="46"/>
      <c r="J21" s="56"/>
      <c r="K21" s="57"/>
      <c r="L21" s="46"/>
    </row>
    <row r="22" spans="1:12" s="52" customFormat="1" ht="28" customHeight="1" x14ac:dyDescent="0.15">
      <c r="A22" s="46"/>
      <c r="B22" s="83"/>
      <c r="C22" s="78">
        <v>0</v>
      </c>
      <c r="D22" s="46"/>
      <c r="E22" s="73"/>
      <c r="F22" s="74"/>
      <c r="G22" s="79"/>
      <c r="H22" s="76">
        <v>0</v>
      </c>
      <c r="I22" s="46"/>
      <c r="J22" s="56"/>
      <c r="K22" s="57"/>
      <c r="L22" s="46"/>
    </row>
    <row r="23" spans="1:12" s="52" customFormat="1" ht="28" customHeight="1" x14ac:dyDescent="0.15">
      <c r="A23" s="46"/>
      <c r="B23" s="46"/>
      <c r="C23" s="51"/>
      <c r="D23" s="46"/>
      <c r="E23" s="73"/>
      <c r="F23" s="74"/>
      <c r="G23" s="79"/>
      <c r="H23" s="76">
        <v>0</v>
      </c>
      <c r="I23" s="46"/>
      <c r="J23" s="56"/>
      <c r="K23" s="57"/>
      <c r="L23" s="46"/>
    </row>
    <row r="24" spans="1:12" s="52" customFormat="1" ht="28" customHeight="1" x14ac:dyDescent="0.15">
      <c r="A24" s="46"/>
      <c r="B24" s="46"/>
      <c r="C24" s="51"/>
      <c r="D24" s="46"/>
      <c r="E24" s="73"/>
      <c r="F24" s="74"/>
      <c r="G24" s="79"/>
      <c r="H24" s="76">
        <v>0</v>
      </c>
      <c r="I24" s="46"/>
      <c r="J24" s="56"/>
      <c r="K24" s="57"/>
      <c r="L24" s="46"/>
    </row>
    <row r="25" spans="1:12" s="52" customFormat="1" ht="28" customHeight="1" x14ac:dyDescent="0.15">
      <c r="A25" s="46"/>
      <c r="B25" s="46"/>
      <c r="C25" s="51"/>
      <c r="D25" s="46"/>
      <c r="E25" s="73"/>
      <c r="F25" s="74"/>
      <c r="G25" s="80"/>
      <c r="H25" s="76">
        <v>0</v>
      </c>
      <c r="I25" s="46"/>
      <c r="J25" s="56"/>
      <c r="K25" s="57"/>
      <c r="L25" s="46"/>
    </row>
    <row r="26" spans="1:12" s="52" customFormat="1" ht="28" customHeight="1" x14ac:dyDescent="0.15">
      <c r="A26" s="46"/>
      <c r="B26" s="46"/>
      <c r="C26" s="51"/>
      <c r="D26" s="46"/>
      <c r="E26" s="73"/>
      <c r="F26" s="74"/>
      <c r="G26" s="79"/>
      <c r="H26" s="76">
        <v>0</v>
      </c>
      <c r="I26" s="46"/>
      <c r="J26" s="56"/>
      <c r="K26" s="57"/>
      <c r="L26" s="46"/>
    </row>
    <row r="27" spans="1:12" s="52" customFormat="1" ht="28" customHeight="1" x14ac:dyDescent="0.15">
      <c r="A27" s="46"/>
      <c r="B27" s="46"/>
      <c r="C27" s="51"/>
      <c r="D27" s="46"/>
      <c r="E27" s="73"/>
      <c r="F27" s="74"/>
      <c r="G27" s="79"/>
      <c r="H27" s="76">
        <v>0</v>
      </c>
      <c r="I27" s="46"/>
      <c r="J27" s="56"/>
      <c r="K27" s="57"/>
      <c r="L27" s="46"/>
    </row>
    <row r="28" spans="1:12" s="52" customFormat="1" ht="28" customHeight="1" x14ac:dyDescent="0.15">
      <c r="A28" s="46"/>
      <c r="B28" s="46"/>
      <c r="C28" s="51"/>
      <c r="D28" s="46"/>
      <c r="E28" s="73"/>
      <c r="F28" s="74"/>
      <c r="G28" s="79"/>
      <c r="H28" s="76">
        <v>0</v>
      </c>
      <c r="I28" s="46"/>
      <c r="J28" s="56"/>
      <c r="K28" s="57"/>
      <c r="L28" s="46"/>
    </row>
    <row r="29" spans="1:12" s="52" customFormat="1" ht="28" customHeight="1" x14ac:dyDescent="0.15">
      <c r="A29" s="46"/>
      <c r="B29" s="46"/>
      <c r="C29" s="51"/>
      <c r="D29" s="46"/>
      <c r="E29" s="73"/>
      <c r="F29" s="74"/>
      <c r="G29" s="80"/>
      <c r="H29" s="76">
        <v>0</v>
      </c>
      <c r="I29" s="46"/>
      <c r="J29" s="56"/>
      <c r="K29" s="57"/>
      <c r="L29" s="46"/>
    </row>
    <row r="30" spans="1:12" s="52" customFormat="1" ht="28" customHeight="1" x14ac:dyDescent="0.15">
      <c r="A30" s="46"/>
      <c r="B30" s="46"/>
      <c r="C30" s="51"/>
      <c r="D30" s="46"/>
      <c r="E30" s="73"/>
      <c r="F30" s="81"/>
      <c r="G30" s="80"/>
      <c r="H30" s="82">
        <v>0</v>
      </c>
      <c r="I30" s="46"/>
      <c r="J30" s="56"/>
      <c r="K30" s="57"/>
      <c r="L30" s="46"/>
    </row>
    <row r="31" spans="1:12" s="52" customFormat="1" ht="27.75" customHeight="1" x14ac:dyDescent="0.15">
      <c r="C31" s="57"/>
      <c r="E31" s="73"/>
      <c r="F31" s="83"/>
      <c r="G31" s="80"/>
      <c r="H31" s="82">
        <v>0</v>
      </c>
      <c r="J31" s="56"/>
      <c r="K31" s="57"/>
    </row>
    <row r="32" spans="1:12" s="52" customFormat="1" ht="27.75" customHeight="1" x14ac:dyDescent="0.15">
      <c r="C32" s="57"/>
      <c r="G32" s="56"/>
      <c r="H32" s="57"/>
      <c r="J32" s="56"/>
      <c r="K32" s="57"/>
    </row>
    <row r="33" spans="3:11" s="52" customFormat="1" ht="27.75" customHeight="1" x14ac:dyDescent="0.15">
      <c r="C33" s="57"/>
      <c r="G33" s="56"/>
      <c r="H33" s="57"/>
      <c r="J33" s="56"/>
      <c r="K33" s="57"/>
    </row>
    <row r="34" spans="3:11" s="52" customFormat="1" ht="27.75" customHeight="1" x14ac:dyDescent="0.15">
      <c r="C34" s="57"/>
      <c r="G34" s="56"/>
      <c r="H34" s="57"/>
      <c r="J34" s="56"/>
      <c r="K34" s="57"/>
    </row>
    <row r="35" spans="3:11" s="52" customFormat="1" ht="27.75" customHeight="1" x14ac:dyDescent="0.15">
      <c r="C35" s="57"/>
      <c r="G35" s="56"/>
      <c r="H35" s="57"/>
      <c r="J35" s="56"/>
      <c r="K35" s="57"/>
    </row>
  </sheetData>
  <mergeCells count="8">
    <mergeCell ref="G13:H13"/>
    <mergeCell ref="G15:H15"/>
    <mergeCell ref="G4:H4"/>
    <mergeCell ref="G6:H6"/>
    <mergeCell ref="G7:H7"/>
    <mergeCell ref="G9:H9"/>
    <mergeCell ref="G10:H10"/>
    <mergeCell ref="G12:H12"/>
  </mergeCells>
  <printOptions horizontalCentered="1"/>
  <pageMargins left="0.4" right="0.4" top="0.4" bottom="0.4" header="0.25" footer="0.25"/>
  <pageSetup scale="71" fitToHeight="0" orientation="portrait" r:id="rId1"/>
  <headerFooter differentFirst="1">
    <oddFooter>&amp;CPage &amp;P of &amp;N</oddFooter>
  </headerFooter>
  <drawing r:id="rId2"/>
  <legacyDrawing r:id="rId3"/>
  <tableParts count="3">
    <tablePart r:id="rId4"/>
    <tablePart r:id="rId5"/>
    <tablePart r:id="rId6"/>
  </tableParts>
  <extLst>
    <ext xmlns:x14="http://schemas.microsoft.com/office/spreadsheetml/2009/9/main" uri="{78C0D931-6437-407d-A8EE-F0AAD7539E65}">
      <x14:conditionalFormattings>
        <x14:conditionalFormatting xmlns:xm="http://schemas.microsoft.com/office/excel/2006/main">
          <x14:cfRule type="expression" priority="1" id="{293196DA-D39D-4C4B-A0A3-20814F92A821}">
            <xm:f>'Chart Data'!$B$6</xm:f>
            <x14:dxf>
              <font>
                <color theme="7"/>
              </font>
            </x14:dxf>
          </x14:cfRule>
          <xm:sqref>G15:H15</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70026-0E82-3E43-ACB1-E517F65EC571}">
  <sheetPr>
    <tabColor theme="3" tint="0.249977111117893"/>
    <pageSetUpPr fitToPage="1"/>
  </sheetPr>
  <dimension ref="A1:L33"/>
  <sheetViews>
    <sheetView showGridLines="0" zoomScaleNormal="73" workbookViewId="0">
      <selection activeCell="J15" sqref="J15"/>
    </sheetView>
  </sheetViews>
  <sheetFormatPr baseColWidth="10" defaultColWidth="9.1640625" defaultRowHeight="27.75" customHeight="1" x14ac:dyDescent="0.15"/>
  <cols>
    <col min="1" max="1" width="4.5" style="10" customWidth="1"/>
    <col min="2" max="2" width="19.6640625" style="10" customWidth="1"/>
    <col min="3" max="3" width="15.6640625" style="12" customWidth="1"/>
    <col min="4" max="4" width="6.5" style="10" customWidth="1"/>
    <col min="5" max="5" width="9" style="10" customWidth="1"/>
    <col min="6" max="6" width="19.6640625" style="10" customWidth="1"/>
    <col min="7" max="7" width="18.6640625" style="11" customWidth="1"/>
    <col min="8" max="8" width="15.6640625" style="12" customWidth="1"/>
    <col min="9" max="9" width="6.5" style="10" customWidth="1"/>
    <col min="10" max="10" width="15.83203125" style="11" customWidth="1"/>
    <col min="11" max="11" width="15.6640625" style="12" customWidth="1"/>
    <col min="12" max="12" width="4.5" style="10" customWidth="1"/>
    <col min="13" max="16384" width="9.1640625" style="10"/>
  </cols>
  <sheetData>
    <row r="1" spans="1:12" s="2" customFormat="1" ht="5.25" customHeight="1" x14ac:dyDescent="0.15"/>
    <row r="2" spans="1:12" s="21" customFormat="1" ht="73" customHeight="1" x14ac:dyDescent="0.15">
      <c r="C2" s="22" t="s">
        <v>40</v>
      </c>
      <c r="L2" s="21" t="s">
        <v>0</v>
      </c>
    </row>
    <row r="3" spans="1:12" s="3" customFormat="1" ht="33" customHeight="1" x14ac:dyDescent="0.2">
      <c r="B3" s="4" t="s">
        <v>66</v>
      </c>
      <c r="G3" s="5" t="s">
        <v>33</v>
      </c>
    </row>
    <row r="4" spans="1:12" s="3" customFormat="1" ht="18.75" customHeight="1" x14ac:dyDescent="0.15">
      <c r="B4" s="13"/>
      <c r="F4" s="6"/>
      <c r="G4" s="101" t="s">
        <v>24</v>
      </c>
      <c r="H4" s="101"/>
    </row>
    <row r="5" spans="1:12" s="3" customFormat="1" ht="3.75" customHeight="1" x14ac:dyDescent="0.15">
      <c r="F5" s="6"/>
      <c r="G5" s="7"/>
      <c r="H5" s="7"/>
    </row>
    <row r="6" spans="1:12" s="3" customFormat="1" ht="46.5" customHeight="1" x14ac:dyDescent="0.15">
      <c r="F6" s="6"/>
      <c r="G6" s="105">
        <f>SUM(MonthlyIncome583844[VALOR])</f>
        <v>0</v>
      </c>
      <c r="H6" s="105"/>
      <c r="J6" s="6"/>
      <c r="K6" s="8"/>
    </row>
    <row r="7" spans="1:12" s="3" customFormat="1" ht="18.75" customHeight="1" x14ac:dyDescent="0.15">
      <c r="G7" s="101" t="s">
        <v>25</v>
      </c>
      <c r="H7" s="101"/>
      <c r="J7" s="6"/>
      <c r="K7" s="8"/>
    </row>
    <row r="8" spans="1:12" s="3" customFormat="1" ht="3.75" customHeight="1" x14ac:dyDescent="0.15">
      <c r="G8" s="7"/>
      <c r="H8" s="7"/>
      <c r="J8" s="6"/>
      <c r="K8" s="8"/>
    </row>
    <row r="9" spans="1:12" s="3" customFormat="1" ht="46.5" customHeight="1" x14ac:dyDescent="0.15">
      <c r="F9" s="9"/>
      <c r="G9" s="105">
        <f>SUM(MonthlyExpenses693945[VALOR])</f>
        <v>0</v>
      </c>
      <c r="H9" s="105"/>
    </row>
    <row r="10" spans="1:12" s="3" customFormat="1" ht="18.75" customHeight="1" x14ac:dyDescent="0.15">
      <c r="A10" s="9"/>
      <c r="F10" s="9"/>
      <c r="G10" s="101" t="s">
        <v>26</v>
      </c>
      <c r="H10" s="101"/>
    </row>
    <row r="11" spans="1:12" s="3" customFormat="1" ht="3.75" customHeight="1" x14ac:dyDescent="0.15">
      <c r="A11" s="9"/>
      <c r="F11" s="9"/>
      <c r="G11" s="7"/>
      <c r="H11" s="7"/>
    </row>
    <row r="12" spans="1:12" s="3" customFormat="1" ht="46.5" customHeight="1" x14ac:dyDescent="0.15">
      <c r="A12" s="9"/>
      <c r="F12" s="9"/>
      <c r="G12" s="105">
        <f>SUM(Savings7104046[VALOR])</f>
        <v>0</v>
      </c>
      <c r="H12" s="105"/>
    </row>
    <row r="13" spans="1:12" s="3" customFormat="1" ht="18.75" customHeight="1" x14ac:dyDescent="0.15">
      <c r="A13" s="9"/>
      <c r="F13" s="9"/>
      <c r="G13" s="101" t="s">
        <v>32</v>
      </c>
      <c r="H13" s="101"/>
    </row>
    <row r="14" spans="1:12" s="3" customFormat="1" ht="3.75" customHeight="1" x14ac:dyDescent="0.15">
      <c r="A14" s="9"/>
      <c r="F14" s="9"/>
      <c r="G14" s="7"/>
      <c r="H14" s="7"/>
    </row>
    <row r="15" spans="1:12" s="3" customFormat="1" ht="46.5" customHeight="1" x14ac:dyDescent="0.15">
      <c r="A15" s="9"/>
      <c r="F15" s="9"/>
      <c r="G15" s="105">
        <f>TotalMonthlyIncome-TotalMonthlyExpenses-TotalMonthlySavings</f>
        <v>0</v>
      </c>
      <c r="H15" s="105"/>
    </row>
    <row r="16" spans="1:12" s="3" customFormat="1" ht="31.5" customHeight="1" x14ac:dyDescent="0.2">
      <c r="B16" s="5" t="s">
        <v>5</v>
      </c>
      <c r="C16" s="5"/>
      <c r="D16" s="7"/>
      <c r="E16" s="7"/>
      <c r="F16" s="5" t="s">
        <v>6</v>
      </c>
      <c r="G16" s="5"/>
      <c r="H16" s="5"/>
      <c r="I16" s="7"/>
      <c r="J16" s="5" t="s">
        <v>31</v>
      </c>
      <c r="K16" s="5"/>
    </row>
    <row r="17" spans="1:12" s="14" customFormat="1" ht="18.75" customHeight="1" x14ac:dyDescent="0.15">
      <c r="B17" s="15" t="s">
        <v>30</v>
      </c>
      <c r="C17" s="16" t="s">
        <v>28</v>
      </c>
      <c r="E17" s="17" t="s">
        <v>27</v>
      </c>
      <c r="F17" s="18" t="s">
        <v>30</v>
      </c>
      <c r="G17" s="19" t="s">
        <v>29</v>
      </c>
      <c r="H17" s="20" t="s">
        <v>28</v>
      </c>
      <c r="J17" s="18" t="s">
        <v>27</v>
      </c>
      <c r="K17" s="20" t="s">
        <v>28</v>
      </c>
    </row>
    <row r="18" spans="1:12" s="52" customFormat="1" ht="28" customHeight="1" x14ac:dyDescent="0.15">
      <c r="A18" s="46"/>
      <c r="B18" s="74" t="s">
        <v>2</v>
      </c>
      <c r="C18" s="76">
        <v>0</v>
      </c>
      <c r="D18" s="46"/>
      <c r="E18" s="73">
        <v>45474</v>
      </c>
      <c r="F18" s="74" t="s">
        <v>7</v>
      </c>
      <c r="G18" s="75" t="s">
        <v>18</v>
      </c>
      <c r="H18" s="76">
        <v>0</v>
      </c>
      <c r="I18" s="46"/>
      <c r="J18" s="73">
        <v>45474</v>
      </c>
      <c r="K18" s="76">
        <v>0</v>
      </c>
      <c r="L18" s="46"/>
    </row>
    <row r="19" spans="1:12" s="52" customFormat="1" ht="28" customHeight="1" x14ac:dyDescent="0.15">
      <c r="A19" s="46"/>
      <c r="B19" s="74"/>
      <c r="C19" s="76"/>
      <c r="D19" s="46"/>
      <c r="E19" s="73"/>
      <c r="F19" s="74"/>
      <c r="G19" s="75"/>
      <c r="H19" s="76"/>
      <c r="I19" s="46"/>
      <c r="J19" s="77"/>
      <c r="K19" s="76">
        <v>0</v>
      </c>
      <c r="L19" s="46"/>
    </row>
    <row r="20" spans="1:12" s="52" customFormat="1" ht="28" customHeight="1" x14ac:dyDescent="0.15">
      <c r="A20" s="46"/>
      <c r="B20" s="74"/>
      <c r="C20" s="76">
        <v>0</v>
      </c>
      <c r="D20" s="46"/>
      <c r="E20" s="73"/>
      <c r="F20" s="74"/>
      <c r="G20" s="75"/>
      <c r="H20" s="76"/>
      <c r="I20" s="46"/>
      <c r="J20" s="77">
        <v>45323</v>
      </c>
      <c r="K20" s="76">
        <v>0</v>
      </c>
      <c r="L20" s="46"/>
    </row>
    <row r="21" spans="1:12" s="52" customFormat="1" ht="28" customHeight="1" x14ac:dyDescent="0.15">
      <c r="A21" s="46"/>
      <c r="B21" s="74"/>
      <c r="C21" s="76">
        <v>0</v>
      </c>
      <c r="D21" s="46"/>
      <c r="E21" s="73"/>
      <c r="F21" s="74"/>
      <c r="G21" s="75"/>
      <c r="H21" s="76"/>
      <c r="I21" s="46"/>
      <c r="J21" s="56"/>
      <c r="K21" s="57"/>
      <c r="L21" s="46"/>
    </row>
    <row r="22" spans="1:12" s="52" customFormat="1" ht="28" customHeight="1" x14ac:dyDescent="0.15">
      <c r="A22" s="46"/>
      <c r="B22" s="83"/>
      <c r="C22" s="78">
        <v>0</v>
      </c>
      <c r="D22" s="46"/>
      <c r="E22" s="73"/>
      <c r="F22" s="74"/>
      <c r="G22" s="79"/>
      <c r="H22" s="76"/>
      <c r="I22" s="46"/>
      <c r="J22" s="56"/>
      <c r="K22" s="57"/>
      <c r="L22" s="46"/>
    </row>
    <row r="23" spans="1:12" s="52" customFormat="1" ht="28" customHeight="1" x14ac:dyDescent="0.15">
      <c r="A23" s="46"/>
      <c r="B23" s="46"/>
      <c r="C23" s="51"/>
      <c r="D23" s="46"/>
      <c r="E23" s="73"/>
      <c r="F23" s="74"/>
      <c r="G23" s="79"/>
      <c r="H23" s="76"/>
      <c r="I23" s="46"/>
      <c r="J23" s="56"/>
      <c r="K23" s="57"/>
      <c r="L23" s="46"/>
    </row>
    <row r="24" spans="1:12" s="52" customFormat="1" ht="28" customHeight="1" x14ac:dyDescent="0.15">
      <c r="A24" s="46"/>
      <c r="B24" s="46"/>
      <c r="C24" s="51"/>
      <c r="D24" s="46"/>
      <c r="E24" s="73"/>
      <c r="F24" s="74"/>
      <c r="G24" s="79"/>
      <c r="H24" s="76"/>
      <c r="I24" s="46"/>
      <c r="J24" s="56"/>
      <c r="K24" s="57"/>
      <c r="L24" s="46"/>
    </row>
    <row r="25" spans="1:12" s="52" customFormat="1" ht="28" customHeight="1" x14ac:dyDescent="0.15">
      <c r="A25" s="46"/>
      <c r="B25" s="46"/>
      <c r="C25" s="51"/>
      <c r="D25" s="46"/>
      <c r="E25" s="73"/>
      <c r="F25" s="74"/>
      <c r="G25" s="80"/>
      <c r="H25" s="76"/>
      <c r="I25" s="46"/>
      <c r="J25" s="56"/>
      <c r="K25" s="57"/>
      <c r="L25" s="46"/>
    </row>
    <row r="26" spans="1:12" s="52" customFormat="1" ht="28" customHeight="1" x14ac:dyDescent="0.15">
      <c r="A26" s="46"/>
      <c r="B26" s="46"/>
      <c r="C26" s="51"/>
      <c r="D26" s="46"/>
      <c r="E26" s="73"/>
      <c r="F26" s="74"/>
      <c r="G26" s="79"/>
      <c r="H26" s="76"/>
      <c r="I26" s="46"/>
      <c r="J26" s="56"/>
      <c r="K26" s="57"/>
      <c r="L26" s="46"/>
    </row>
    <row r="27" spans="1:12" s="52" customFormat="1" ht="28" customHeight="1" x14ac:dyDescent="0.15">
      <c r="A27" s="46"/>
      <c r="B27" s="46"/>
      <c r="C27" s="51"/>
      <c r="D27" s="46"/>
      <c r="E27" s="73"/>
      <c r="F27" s="74"/>
      <c r="G27" s="79"/>
      <c r="H27" s="76"/>
      <c r="I27" s="46"/>
      <c r="J27" s="56"/>
      <c r="K27" s="57"/>
      <c r="L27" s="46"/>
    </row>
    <row r="28" spans="1:12" s="52" customFormat="1" ht="28" customHeight="1" x14ac:dyDescent="0.15">
      <c r="A28" s="46"/>
      <c r="B28" s="46"/>
      <c r="C28" s="51"/>
      <c r="D28" s="46"/>
      <c r="E28" s="73"/>
      <c r="F28" s="74"/>
      <c r="G28" s="79"/>
      <c r="H28" s="76"/>
      <c r="I28" s="46"/>
      <c r="J28" s="56"/>
      <c r="K28" s="57"/>
      <c r="L28" s="46"/>
    </row>
    <row r="29" spans="1:12" s="52" customFormat="1" ht="28" customHeight="1" x14ac:dyDescent="0.15">
      <c r="A29" s="46"/>
      <c r="B29" s="46"/>
      <c r="C29" s="51"/>
      <c r="D29" s="46"/>
      <c r="E29" s="73"/>
      <c r="F29" s="74"/>
      <c r="G29" s="80"/>
      <c r="H29" s="76"/>
      <c r="I29" s="46"/>
      <c r="J29" s="56"/>
      <c r="K29" s="57"/>
      <c r="L29" s="46"/>
    </row>
    <row r="30" spans="1:12" s="52" customFormat="1" ht="28" customHeight="1" x14ac:dyDescent="0.15">
      <c r="A30" s="46"/>
      <c r="B30" s="46"/>
      <c r="C30" s="51"/>
      <c r="D30" s="46"/>
      <c r="E30" s="73"/>
      <c r="F30" s="81"/>
      <c r="G30" s="80"/>
      <c r="H30" s="82"/>
      <c r="I30" s="46"/>
      <c r="J30" s="56"/>
      <c r="K30" s="57"/>
      <c r="L30" s="46"/>
    </row>
    <row r="31" spans="1:12" s="52" customFormat="1" ht="27.75" customHeight="1" x14ac:dyDescent="0.15">
      <c r="C31" s="57"/>
      <c r="E31" s="73"/>
      <c r="F31" s="83"/>
      <c r="G31" s="80"/>
      <c r="H31" s="82"/>
      <c r="J31" s="56"/>
      <c r="K31" s="57"/>
    </row>
    <row r="32" spans="1:12" s="52" customFormat="1" ht="27.75" customHeight="1" x14ac:dyDescent="0.15">
      <c r="C32" s="57"/>
      <c r="G32" s="56"/>
      <c r="H32" s="57"/>
      <c r="J32" s="56"/>
      <c r="K32" s="57"/>
    </row>
    <row r="33" spans="3:11" s="52" customFormat="1" ht="27.75" customHeight="1" x14ac:dyDescent="0.15">
      <c r="C33" s="57"/>
      <c r="G33" s="56"/>
      <c r="H33" s="57"/>
      <c r="J33" s="56"/>
      <c r="K33" s="57"/>
    </row>
  </sheetData>
  <mergeCells count="8">
    <mergeCell ref="G13:H13"/>
    <mergeCell ref="G15:H15"/>
    <mergeCell ref="G4:H4"/>
    <mergeCell ref="G6:H6"/>
    <mergeCell ref="G7:H7"/>
    <mergeCell ref="G9:H9"/>
    <mergeCell ref="G10:H10"/>
    <mergeCell ref="G12:H12"/>
  </mergeCells>
  <printOptions horizontalCentered="1"/>
  <pageMargins left="0.4" right="0.4" top="0.4" bottom="0.4" header="0.25" footer="0.25"/>
  <pageSetup scale="71" fitToHeight="0" orientation="portrait" r:id="rId1"/>
  <headerFooter differentFirst="1">
    <oddFooter>&amp;CPage &amp;P of &amp;N</oddFooter>
  </headerFooter>
  <drawing r:id="rId2"/>
  <legacyDrawing r:id="rId3"/>
  <tableParts count="3">
    <tablePart r:id="rId4"/>
    <tablePart r:id="rId5"/>
    <tablePart r:id="rId6"/>
  </tableParts>
  <extLst>
    <ext xmlns:x14="http://schemas.microsoft.com/office/spreadsheetml/2009/9/main" uri="{78C0D931-6437-407d-A8EE-F0AAD7539E65}">
      <x14:conditionalFormattings>
        <x14:conditionalFormatting xmlns:xm="http://schemas.microsoft.com/office/excel/2006/main">
          <x14:cfRule type="expression" priority="1" id="{B17A121B-1A87-644F-A007-FFAEE40A5CB3}">
            <xm:f>'Chart Data'!$B$6</xm:f>
            <x14:dxf>
              <font>
                <color theme="7"/>
              </font>
            </x14:dxf>
          </x14:cfRule>
          <xm:sqref>G15:H15</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E5E6A-042E-E14B-A784-3ABDD2760CEB}">
  <sheetPr>
    <tabColor theme="3" tint="0.249977111117893"/>
    <pageSetUpPr fitToPage="1"/>
  </sheetPr>
  <dimension ref="A1:L32"/>
  <sheetViews>
    <sheetView showGridLines="0" zoomScaleNormal="73" workbookViewId="0">
      <selection activeCell="H18" sqref="H18"/>
    </sheetView>
  </sheetViews>
  <sheetFormatPr baseColWidth="10" defaultColWidth="9.1640625" defaultRowHeight="27.75" customHeight="1" x14ac:dyDescent="0.15"/>
  <cols>
    <col min="1" max="1" width="4.5" style="10" customWidth="1"/>
    <col min="2" max="2" width="19.6640625" style="10" customWidth="1"/>
    <col min="3" max="3" width="15.6640625" style="12" customWidth="1"/>
    <col min="4" max="4" width="6.5" style="10" customWidth="1"/>
    <col min="5" max="5" width="9" style="10" customWidth="1"/>
    <col min="6" max="6" width="19.6640625" style="10" customWidth="1"/>
    <col min="7" max="7" width="18.6640625" style="11" customWidth="1"/>
    <col min="8" max="8" width="15.6640625" style="12" customWidth="1"/>
    <col min="9" max="9" width="6.5" style="10" customWidth="1"/>
    <col min="10" max="10" width="15.83203125" style="11" customWidth="1"/>
    <col min="11" max="11" width="15.6640625" style="12" customWidth="1"/>
    <col min="12" max="12" width="4.5" style="10" customWidth="1"/>
    <col min="13" max="16384" width="9.1640625" style="10"/>
  </cols>
  <sheetData>
    <row r="1" spans="1:12" s="2" customFormat="1" ht="5.25" customHeight="1" x14ac:dyDescent="0.15"/>
    <row r="2" spans="1:12" s="23" customFormat="1" ht="73" customHeight="1" x14ac:dyDescent="0.15">
      <c r="C2" s="24" t="s">
        <v>41</v>
      </c>
      <c r="L2" s="23" t="s">
        <v>0</v>
      </c>
    </row>
    <row r="3" spans="1:12" s="3" customFormat="1" ht="33" customHeight="1" x14ac:dyDescent="0.2">
      <c r="B3" s="4" t="s">
        <v>66</v>
      </c>
      <c r="G3" s="5" t="s">
        <v>33</v>
      </c>
    </row>
    <row r="4" spans="1:12" s="3" customFormat="1" ht="18.75" customHeight="1" x14ac:dyDescent="0.15">
      <c r="B4" s="13"/>
      <c r="F4" s="6"/>
      <c r="G4" s="104" t="s">
        <v>24</v>
      </c>
      <c r="H4" s="104"/>
    </row>
    <row r="5" spans="1:12" s="3" customFormat="1" ht="3.75" customHeight="1" x14ac:dyDescent="0.15">
      <c r="F5" s="6"/>
      <c r="G5" s="7"/>
      <c r="H5" s="7"/>
    </row>
    <row r="6" spans="1:12" s="3" customFormat="1" ht="46.5" customHeight="1" x14ac:dyDescent="0.15">
      <c r="F6" s="6"/>
      <c r="G6" s="105">
        <f>SUM(MonthlyIncome5354147[VALOR])</f>
        <v>0</v>
      </c>
      <c r="H6" s="105"/>
      <c r="J6" s="6"/>
      <c r="K6" s="8"/>
    </row>
    <row r="7" spans="1:12" s="3" customFormat="1" ht="18.75" customHeight="1" x14ac:dyDescent="0.15">
      <c r="G7" s="104" t="s">
        <v>25</v>
      </c>
      <c r="H7" s="104"/>
      <c r="J7" s="6"/>
      <c r="K7" s="8"/>
    </row>
    <row r="8" spans="1:12" s="3" customFormat="1" ht="3.75" customHeight="1" x14ac:dyDescent="0.15">
      <c r="G8" s="7"/>
      <c r="H8" s="7"/>
      <c r="J8" s="6"/>
      <c r="K8" s="8"/>
    </row>
    <row r="9" spans="1:12" s="3" customFormat="1" ht="46.5" customHeight="1" x14ac:dyDescent="0.15">
      <c r="F9" s="9"/>
      <c r="G9" s="105">
        <f>SUM(MonthlyExpenses6364248[VALOR])</f>
        <v>0</v>
      </c>
      <c r="H9" s="105"/>
    </row>
    <row r="10" spans="1:12" s="3" customFormat="1" ht="18.75" customHeight="1" x14ac:dyDescent="0.15">
      <c r="A10" s="9"/>
      <c r="F10" s="9"/>
      <c r="G10" s="104" t="s">
        <v>26</v>
      </c>
      <c r="H10" s="104"/>
    </row>
    <row r="11" spans="1:12" s="3" customFormat="1" ht="3.75" customHeight="1" x14ac:dyDescent="0.15">
      <c r="A11" s="9"/>
      <c r="F11" s="9"/>
      <c r="G11" s="7"/>
      <c r="H11" s="7"/>
    </row>
    <row r="12" spans="1:12" s="3" customFormat="1" ht="46.5" customHeight="1" x14ac:dyDescent="0.15">
      <c r="A12" s="9"/>
      <c r="F12" s="9"/>
      <c r="G12" s="105">
        <f>SUM(Savings7374349[VALOR])</f>
        <v>0</v>
      </c>
      <c r="H12" s="105"/>
    </row>
    <row r="13" spans="1:12" s="3" customFormat="1" ht="18.75" customHeight="1" x14ac:dyDescent="0.15">
      <c r="A13" s="9"/>
      <c r="F13" s="9"/>
      <c r="G13" s="104" t="s">
        <v>32</v>
      </c>
      <c r="H13" s="104"/>
    </row>
    <row r="14" spans="1:12" s="3" customFormat="1" ht="3.75" customHeight="1" x14ac:dyDescent="0.15">
      <c r="A14" s="9"/>
      <c r="F14" s="9"/>
      <c r="G14" s="7"/>
      <c r="H14" s="7"/>
    </row>
    <row r="15" spans="1:12" s="3" customFormat="1" ht="46.5" customHeight="1" x14ac:dyDescent="0.15">
      <c r="A15" s="9"/>
      <c r="F15" s="9"/>
      <c r="G15" s="105">
        <f>TotalMonthlyIncome-TotalMonthlyExpenses-TotalMonthlySavings</f>
        <v>0</v>
      </c>
      <c r="H15" s="105"/>
    </row>
    <row r="16" spans="1:12" s="3" customFormat="1" ht="31.5" customHeight="1" x14ac:dyDescent="0.2">
      <c r="B16" s="5" t="s">
        <v>5</v>
      </c>
      <c r="C16" s="5"/>
      <c r="D16" s="7"/>
      <c r="E16" s="7"/>
      <c r="F16" s="5" t="s">
        <v>6</v>
      </c>
      <c r="G16" s="5"/>
      <c r="H16" s="5"/>
      <c r="I16" s="7"/>
      <c r="J16" s="5" t="s">
        <v>31</v>
      </c>
      <c r="K16" s="5"/>
    </row>
    <row r="17" spans="1:12" s="25" customFormat="1" ht="18.75" customHeight="1" x14ac:dyDescent="0.15">
      <c r="B17" s="26" t="s">
        <v>30</v>
      </c>
      <c r="C17" s="27" t="s">
        <v>28</v>
      </c>
      <c r="E17" s="28" t="s">
        <v>27</v>
      </c>
      <c r="F17" s="29" t="s">
        <v>30</v>
      </c>
      <c r="G17" s="30" t="s">
        <v>29</v>
      </c>
      <c r="H17" s="31" t="s">
        <v>28</v>
      </c>
      <c r="J17" s="29" t="s">
        <v>27</v>
      </c>
      <c r="K17" s="31" t="s">
        <v>28</v>
      </c>
    </row>
    <row r="18" spans="1:12" s="52" customFormat="1" ht="28" customHeight="1" x14ac:dyDescent="0.15">
      <c r="A18" s="46"/>
      <c r="B18" s="74" t="s">
        <v>2</v>
      </c>
      <c r="C18" s="76">
        <v>0</v>
      </c>
      <c r="D18" s="46"/>
      <c r="E18" s="73">
        <v>45505</v>
      </c>
      <c r="F18" s="74" t="s">
        <v>7</v>
      </c>
      <c r="G18" s="75" t="s">
        <v>18</v>
      </c>
      <c r="H18" s="76">
        <v>0</v>
      </c>
      <c r="I18" s="46"/>
      <c r="J18" s="73">
        <v>45505</v>
      </c>
      <c r="K18" s="85">
        <v>0</v>
      </c>
      <c r="L18" s="46"/>
    </row>
    <row r="19" spans="1:12" s="52" customFormat="1" ht="28" customHeight="1" x14ac:dyDescent="0.15">
      <c r="A19" s="46"/>
      <c r="B19" s="74"/>
      <c r="C19" s="76"/>
      <c r="D19" s="46"/>
      <c r="E19" s="73"/>
      <c r="F19" s="74"/>
      <c r="G19" s="75"/>
      <c r="H19" s="76"/>
      <c r="I19" s="46"/>
      <c r="J19" s="77"/>
      <c r="K19" s="76"/>
      <c r="L19" s="46"/>
    </row>
    <row r="20" spans="1:12" s="52" customFormat="1" ht="28" customHeight="1" x14ac:dyDescent="0.15">
      <c r="A20" s="46"/>
      <c r="B20" s="74"/>
      <c r="C20" s="76"/>
      <c r="D20" s="46"/>
      <c r="E20" s="73"/>
      <c r="F20" s="74"/>
      <c r="G20" s="75"/>
      <c r="H20" s="76"/>
      <c r="I20" s="46"/>
      <c r="J20" s="77"/>
      <c r="K20" s="76"/>
      <c r="L20" s="46"/>
    </row>
    <row r="21" spans="1:12" s="52" customFormat="1" ht="28" customHeight="1" x14ac:dyDescent="0.15">
      <c r="A21" s="46"/>
      <c r="B21" s="74"/>
      <c r="C21" s="76"/>
      <c r="D21" s="46"/>
      <c r="E21" s="73"/>
      <c r="F21" s="74"/>
      <c r="G21" s="75"/>
      <c r="H21" s="76"/>
      <c r="I21" s="46"/>
      <c r="J21" s="56"/>
      <c r="K21" s="57"/>
      <c r="L21" s="46"/>
    </row>
    <row r="22" spans="1:12" s="52" customFormat="1" ht="28" customHeight="1" x14ac:dyDescent="0.15">
      <c r="A22" s="46"/>
      <c r="B22" s="83"/>
      <c r="C22" s="78"/>
      <c r="D22" s="46"/>
      <c r="E22" s="73"/>
      <c r="F22" s="74"/>
      <c r="G22" s="79"/>
      <c r="H22" s="76"/>
      <c r="I22" s="46"/>
      <c r="J22" s="56"/>
      <c r="K22" s="57"/>
      <c r="L22" s="46"/>
    </row>
    <row r="23" spans="1:12" s="52" customFormat="1" ht="28" customHeight="1" x14ac:dyDescent="0.15">
      <c r="A23" s="46"/>
      <c r="B23" s="46"/>
      <c r="C23" s="51"/>
      <c r="D23" s="46"/>
      <c r="E23" s="73"/>
      <c r="F23" s="74"/>
      <c r="G23" s="79"/>
      <c r="H23" s="76"/>
      <c r="I23" s="46"/>
      <c r="J23" s="56"/>
      <c r="K23" s="57"/>
      <c r="L23" s="46"/>
    </row>
    <row r="24" spans="1:12" s="52" customFormat="1" ht="28" customHeight="1" x14ac:dyDescent="0.15">
      <c r="A24" s="46"/>
      <c r="B24" s="46"/>
      <c r="C24" s="51"/>
      <c r="D24" s="46"/>
      <c r="E24" s="73"/>
      <c r="F24" s="74"/>
      <c r="G24" s="79"/>
      <c r="H24" s="76"/>
      <c r="I24" s="46"/>
      <c r="J24" s="56"/>
      <c r="K24" s="57"/>
      <c r="L24" s="46"/>
    </row>
    <row r="25" spans="1:12" s="52" customFormat="1" ht="28" customHeight="1" x14ac:dyDescent="0.15">
      <c r="A25" s="46"/>
      <c r="B25" s="46"/>
      <c r="C25" s="51"/>
      <c r="D25" s="46"/>
      <c r="E25" s="73"/>
      <c r="F25" s="74"/>
      <c r="G25" s="80"/>
      <c r="H25" s="76"/>
      <c r="I25" s="46"/>
      <c r="J25" s="56"/>
      <c r="K25" s="57"/>
      <c r="L25" s="46"/>
    </row>
    <row r="26" spans="1:12" s="52" customFormat="1" ht="28" customHeight="1" x14ac:dyDescent="0.15">
      <c r="A26" s="46"/>
      <c r="B26" s="46"/>
      <c r="C26" s="51"/>
      <c r="D26" s="46"/>
      <c r="E26" s="73"/>
      <c r="F26" s="74"/>
      <c r="G26" s="79"/>
      <c r="H26" s="76"/>
      <c r="I26" s="46"/>
      <c r="J26" s="56"/>
      <c r="K26" s="57"/>
      <c r="L26" s="46"/>
    </row>
    <row r="27" spans="1:12" s="52" customFormat="1" ht="28" customHeight="1" x14ac:dyDescent="0.15">
      <c r="A27" s="46"/>
      <c r="B27" s="46"/>
      <c r="C27" s="51"/>
      <c r="D27" s="46"/>
      <c r="E27" s="73"/>
      <c r="F27" s="74"/>
      <c r="G27" s="79"/>
      <c r="H27" s="76"/>
      <c r="I27" s="46"/>
      <c r="J27" s="56"/>
      <c r="K27" s="57"/>
      <c r="L27" s="46"/>
    </row>
    <row r="28" spans="1:12" s="52" customFormat="1" ht="28" customHeight="1" x14ac:dyDescent="0.15">
      <c r="A28" s="46"/>
      <c r="B28" s="46"/>
      <c r="C28" s="51"/>
      <c r="D28" s="46"/>
      <c r="E28" s="73"/>
      <c r="F28" s="74"/>
      <c r="G28" s="79"/>
      <c r="H28" s="76"/>
      <c r="I28" s="46"/>
      <c r="J28" s="56"/>
      <c r="K28" s="57"/>
      <c r="L28" s="46"/>
    </row>
    <row r="29" spans="1:12" s="52" customFormat="1" ht="28" customHeight="1" x14ac:dyDescent="0.15">
      <c r="A29" s="46"/>
      <c r="B29" s="46"/>
      <c r="C29" s="51"/>
      <c r="D29" s="46"/>
      <c r="E29" s="73"/>
      <c r="F29" s="74"/>
      <c r="G29" s="80"/>
      <c r="H29" s="76"/>
      <c r="I29" s="46"/>
      <c r="J29" s="56"/>
      <c r="K29" s="57"/>
      <c r="L29" s="46"/>
    </row>
    <row r="30" spans="1:12" s="52" customFormat="1" ht="28" customHeight="1" x14ac:dyDescent="0.15">
      <c r="A30" s="46"/>
      <c r="B30" s="46"/>
      <c r="C30" s="51"/>
      <c r="D30" s="46"/>
      <c r="E30" s="73"/>
      <c r="F30" s="81"/>
      <c r="G30" s="80"/>
      <c r="H30" s="82"/>
      <c r="I30" s="46"/>
      <c r="J30" s="56"/>
      <c r="K30" s="57"/>
      <c r="L30" s="46"/>
    </row>
    <row r="31" spans="1:12" s="52" customFormat="1" ht="27.75" customHeight="1" x14ac:dyDescent="0.15">
      <c r="C31" s="57"/>
      <c r="E31" s="73"/>
      <c r="F31" s="83"/>
      <c r="G31" s="80"/>
      <c r="H31" s="82"/>
      <c r="J31" s="56"/>
      <c r="K31" s="57"/>
    </row>
    <row r="32" spans="1:12" s="52" customFormat="1" ht="27.75" customHeight="1" x14ac:dyDescent="0.15">
      <c r="C32" s="57"/>
      <c r="G32" s="56"/>
      <c r="H32" s="57"/>
      <c r="J32" s="56"/>
      <c r="K32" s="57"/>
    </row>
  </sheetData>
  <mergeCells count="8">
    <mergeCell ref="G13:H13"/>
    <mergeCell ref="G15:H15"/>
    <mergeCell ref="G4:H4"/>
    <mergeCell ref="G6:H6"/>
    <mergeCell ref="G7:H7"/>
    <mergeCell ref="G9:H9"/>
    <mergeCell ref="G10:H10"/>
    <mergeCell ref="G12:H12"/>
  </mergeCells>
  <printOptions horizontalCentered="1"/>
  <pageMargins left="0.4" right="0.4" top="0.4" bottom="0.4" header="0.25" footer="0.25"/>
  <pageSetup scale="71" fitToHeight="0" orientation="portrait" r:id="rId1"/>
  <headerFooter differentFirst="1">
    <oddFooter>&amp;CPage &amp;P of &amp;N</oddFooter>
  </headerFooter>
  <drawing r:id="rId2"/>
  <legacyDrawing r:id="rId3"/>
  <tableParts count="3">
    <tablePart r:id="rId4"/>
    <tablePart r:id="rId5"/>
    <tablePart r:id="rId6"/>
  </tableParts>
  <extLst>
    <ext xmlns:x14="http://schemas.microsoft.com/office/spreadsheetml/2009/9/main" uri="{78C0D931-6437-407d-A8EE-F0AAD7539E65}">
      <x14:conditionalFormattings>
        <x14:conditionalFormatting xmlns:xm="http://schemas.microsoft.com/office/excel/2006/main">
          <x14:cfRule type="expression" priority="1" id="{1231362C-2058-7249-B351-8271737D97BC}">
            <xm:f>'Chart Data'!$B$6</xm:f>
            <x14:dxf>
              <font>
                <color theme="7"/>
              </font>
            </x14:dxf>
          </x14:cfRule>
          <xm:sqref>G15:H15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emplate>TM10000049</Template>
  <Application>Microsoft Macintosh Excel</Application>
  <DocSecurity>0</DocSecurity>
  <ScaleCrop>false</ScaleCrop>
  <HeadingPairs>
    <vt:vector size="4" baseType="variant">
      <vt:variant>
        <vt:lpstr>Hojas de cálculo</vt:lpstr>
      </vt:variant>
      <vt:variant>
        <vt:i4>14</vt:i4>
      </vt:variant>
      <vt:variant>
        <vt:lpstr>Rangos con nombre</vt:lpstr>
      </vt:variant>
      <vt:variant>
        <vt:i4>48</vt:i4>
      </vt:variant>
    </vt:vector>
  </HeadingPairs>
  <TitlesOfParts>
    <vt:vector size="62" baseType="lpstr">
      <vt:lpstr>ANUAL</vt:lpstr>
      <vt:lpstr>ENERO</vt:lpstr>
      <vt:lpstr>FEBRERO</vt:lpstr>
      <vt:lpstr>MARZO</vt:lpstr>
      <vt:lpstr>ABRIL</vt:lpstr>
      <vt:lpstr>MAYO</vt:lpstr>
      <vt:lpstr>JUNIO</vt:lpstr>
      <vt:lpstr>JULIO</vt:lpstr>
      <vt:lpstr>AGOSTO</vt:lpstr>
      <vt:lpstr>SEPTIEM</vt:lpstr>
      <vt:lpstr>OCTUBRE</vt:lpstr>
      <vt:lpstr>NOVIEMBRE</vt:lpstr>
      <vt:lpstr>DICIEMBRE</vt:lpstr>
      <vt:lpstr>Chart Data</vt:lpstr>
      <vt:lpstr>ABRIL!Títulos_a_imprimir</vt:lpstr>
      <vt:lpstr>AGOSTO!Títulos_a_imprimir</vt:lpstr>
      <vt:lpstr>DICIEMBRE!Títulos_a_imprimir</vt:lpstr>
      <vt:lpstr>ENERO!Títulos_a_imprimir</vt:lpstr>
      <vt:lpstr>FEBRERO!Títulos_a_imprimir</vt:lpstr>
      <vt:lpstr>JULIO!Títulos_a_imprimir</vt:lpstr>
      <vt:lpstr>JUNIO!Títulos_a_imprimir</vt:lpstr>
      <vt:lpstr>MARZO!Títulos_a_imprimir</vt:lpstr>
      <vt:lpstr>MAYO!Títulos_a_imprimir</vt:lpstr>
      <vt:lpstr>NOVIEMBRE!Títulos_a_imprimir</vt:lpstr>
      <vt:lpstr>OCTUBRE!Títulos_a_imprimir</vt:lpstr>
      <vt:lpstr>SEPTIEM!Títulos_a_imprimir</vt:lpstr>
      <vt:lpstr>ABRIL!TotalMonthlyExpenses</vt:lpstr>
      <vt:lpstr>AGOSTO!TotalMonthlyExpenses</vt:lpstr>
      <vt:lpstr>DICIEMBRE!TotalMonthlyExpenses</vt:lpstr>
      <vt:lpstr>FEBRERO!TotalMonthlyExpenses</vt:lpstr>
      <vt:lpstr>JULIO!TotalMonthlyExpenses</vt:lpstr>
      <vt:lpstr>JUNIO!TotalMonthlyExpenses</vt:lpstr>
      <vt:lpstr>MARZO!TotalMonthlyExpenses</vt:lpstr>
      <vt:lpstr>MAYO!TotalMonthlyExpenses</vt:lpstr>
      <vt:lpstr>NOVIEMBRE!TotalMonthlyExpenses</vt:lpstr>
      <vt:lpstr>OCTUBRE!TotalMonthlyExpenses</vt:lpstr>
      <vt:lpstr>SEPTIEM!TotalMonthlyExpenses</vt:lpstr>
      <vt:lpstr>TotalMonthlyExpenses</vt:lpstr>
      <vt:lpstr>ABRIL!TotalMonthlyIncome</vt:lpstr>
      <vt:lpstr>AGOSTO!TotalMonthlyIncome</vt:lpstr>
      <vt:lpstr>DICIEMBRE!TotalMonthlyIncome</vt:lpstr>
      <vt:lpstr>FEBRERO!TotalMonthlyIncome</vt:lpstr>
      <vt:lpstr>JULIO!TotalMonthlyIncome</vt:lpstr>
      <vt:lpstr>JUNIO!TotalMonthlyIncome</vt:lpstr>
      <vt:lpstr>MARZO!TotalMonthlyIncome</vt:lpstr>
      <vt:lpstr>MAYO!TotalMonthlyIncome</vt:lpstr>
      <vt:lpstr>NOVIEMBRE!TotalMonthlyIncome</vt:lpstr>
      <vt:lpstr>OCTUBRE!TotalMonthlyIncome</vt:lpstr>
      <vt:lpstr>SEPTIEM!TotalMonthlyIncome</vt:lpstr>
      <vt:lpstr>TotalMonthlyIncome</vt:lpstr>
      <vt:lpstr>ABRIL!TotalMonthlySavings</vt:lpstr>
      <vt:lpstr>AGOSTO!TotalMonthlySavings</vt:lpstr>
      <vt:lpstr>DICIEMBRE!TotalMonthlySavings</vt:lpstr>
      <vt:lpstr>FEBRERO!TotalMonthlySavings</vt:lpstr>
      <vt:lpstr>JULIO!TotalMonthlySavings</vt:lpstr>
      <vt:lpstr>JUNIO!TotalMonthlySavings</vt:lpstr>
      <vt:lpstr>MARZO!TotalMonthlySavings</vt:lpstr>
      <vt:lpstr>MAYO!TotalMonthlySavings</vt:lpstr>
      <vt:lpstr>NOVIEMBRE!TotalMonthlySavings</vt:lpstr>
      <vt:lpstr>OCTUBRE!TotalMonthlySavings</vt:lpstr>
      <vt:lpstr>SEPTIEM!TotalMonthlySavings</vt:lpstr>
      <vt:lpstr>TotalMonthlySavings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 FERNANDO ASTUDILLO MIRA</dc:creator>
  <cp:lastModifiedBy>Microsoft Office User</cp:lastModifiedBy>
  <dcterms:created xsi:type="dcterms:W3CDTF">2014-09-09T12:15:28Z</dcterms:created>
  <dcterms:modified xsi:type="dcterms:W3CDTF">2024-02-21T05:33:25Z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ssetID">
    <vt:lpwstr>TF10000002</vt:lpwstr>
  </property>
</Properties>
</file>