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ielamedina/Downloads/"/>
    </mc:Choice>
  </mc:AlternateContent>
  <xr:revisionPtr revIDLastSave="0" documentId="13_ncr:1_{26765045-2557-8A4A-9BB9-30983B49BF05}" xr6:coauthVersionLast="47" xr6:coauthVersionMax="47" xr10:uidLastSave="{00000000-0000-0000-0000-000000000000}"/>
  <bookViews>
    <workbookView xWindow="0" yWindow="500" windowWidth="28800" windowHeight="16420" xr2:uid="{F172E056-80DE-554D-B68C-28D63CEE4BCB}"/>
  </bookViews>
  <sheets>
    <sheet name="RENTA 20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8" i="1"/>
  <c r="C18" i="1"/>
  <c r="G7" i="1"/>
  <c r="G9" i="1" s="1"/>
  <c r="G22" i="1" l="1"/>
  <c r="G21" i="1"/>
  <c r="G20" i="1"/>
  <c r="G19" i="1"/>
  <c r="G18" i="1"/>
  <c r="G17" i="1"/>
  <c r="D16" i="1"/>
  <c r="D21" i="1"/>
  <c r="C22" i="1" s="1"/>
  <c r="D20" i="1"/>
  <c r="C21" i="1" s="1"/>
  <c r="D19" i="1"/>
  <c r="C20" i="1" s="1"/>
  <c r="C19" i="1"/>
  <c r="D17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medina</author>
  </authors>
  <commentList>
    <comment ref="G5" authorId="0" shapeId="0" xr:uid="{DDF27069-64B5-E247-B390-56E05E522D7C}">
      <text>
        <r>
          <rPr>
            <b/>
            <sz val="10"/>
            <color rgb="FF000000"/>
            <rFont val="Tahoma"/>
            <family val="2"/>
          </rPr>
          <t xml:space="preserve">Ingresa la renta liquida gravable de tu cliente. 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¿Que es la renta liquida gravable?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La renta líquida gravable es aquella renta sobre la cual se aplica la tarifa del impuesto a la renta que corresponda según el contribuyente, es decir, es la renta líquida sobre la que se tributa, sobe la que se aplica la tarifa o porcentaje del impuesto.</t>
        </r>
      </text>
    </comment>
    <comment ref="D9" authorId="0" shapeId="0" xr:uid="{06EA1C53-B165-D94A-81CC-FB4CE1867DB8}">
      <text>
        <r>
          <rPr>
            <b/>
            <sz val="10"/>
            <color rgb="FF000000"/>
            <rFont val="Tahoma"/>
            <family val="2"/>
          </rPr>
          <t xml:space="preserve">CuentaTe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Aqui puedes cambiar el valor de la UVT. Por el momento te dejamos la del año 2025.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<sst xmlns="http://schemas.openxmlformats.org/spreadsheetml/2006/main" count="24" uniqueCount="20">
  <si>
    <t xml:space="preserve">UVT 2025 </t>
  </si>
  <si>
    <t>PROYECCION</t>
  </si>
  <si>
    <t>RANGO UVT 2025</t>
  </si>
  <si>
    <t>IMPUESTO DE RENTA 2025:</t>
  </si>
  <si>
    <t>DESDE</t>
  </si>
  <si>
    <t>HASTA</t>
  </si>
  <si>
    <t>%</t>
  </si>
  <si>
    <t>EN ADELANTE</t>
  </si>
  <si>
    <t>RANGO COP 2025</t>
  </si>
  <si>
    <t>IMPUESTO</t>
  </si>
  <si>
    <t>(Base gravable en UVT menos 1.090 UVT) X 19%</t>
  </si>
  <si>
    <t>(Base gravable en UVT menos 1.700 UVT) X 28%+116 UVT</t>
  </si>
  <si>
    <t>(Base gravable en UVT menos 18.970 UVT) X 37%+5.901 UVT</t>
  </si>
  <si>
    <t>(Base gravable en UVT menos 31.000 UVT) X 39%+ 10.352 UVT</t>
  </si>
  <si>
    <t>(Base gravable en UVT menos 4.100 UVT) X 33%+788 UVT</t>
  </si>
  <si>
    <t>(Base gravable en UVT menos 8.670 UVT) X 35%+2.296 UVT</t>
  </si>
  <si>
    <t>RENTA LIQUIDA GRAVABLE EN UVT</t>
  </si>
  <si>
    <t>Editable</t>
  </si>
  <si>
    <t>IMPUESTO DE RENTA EN COP $</t>
  </si>
  <si>
    <t>RENTA LIQUIDA GRAVABLE EN 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</si>
</sst>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1" formatCode="_-* #,##0_-;\-* #,##0_-;_-* &quot;-&quot;_-;_-@_-"/>
    <numFmt numFmtId="164" formatCode="_(* #,##0_);_(* \(#,##0\);_(* &quot;-&quot;_);_(@_)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1"/>
      <name val="Aptos Narrow"/>
      <scheme val="minor"/>
    </font>
    <font>
      <b/>
      <sz val="14"/>
      <color theme="1"/>
      <name val="Aptos Narrow"/>
      <scheme val="minor"/>
    </font>
    <font>
      <sz val="15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B5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4" applyFill="1"/>
    <xf numFmtId="0" fontId="2" fillId="2" borderId="0" xfId="4" applyFill="1" applyAlignment="1">
      <alignment horizontal="center"/>
    </xf>
    <xf numFmtId="0" fontId="5" fillId="2" borderId="0" xfId="4" applyFont="1" applyFill="1"/>
    <xf numFmtId="164" fontId="5" fillId="2" borderId="0" xfId="4" applyNumberFormat="1" applyFont="1" applyFill="1"/>
    <xf numFmtId="164" fontId="3" fillId="2" borderId="0" xfId="4" applyNumberFormat="1" applyFont="1" applyFill="1"/>
    <xf numFmtId="0" fontId="7" fillId="2" borderId="0" xfId="4" applyFont="1" applyFill="1"/>
    <xf numFmtId="0" fontId="7" fillId="2" borderId="0" xfId="4" applyFont="1" applyFill="1" applyAlignment="1">
      <alignment horizontal="center"/>
    </xf>
    <xf numFmtId="0" fontId="8" fillId="2" borderId="0" xfId="0" applyFont="1" applyFill="1"/>
    <xf numFmtId="164" fontId="2" fillId="2" borderId="3" xfId="6" applyFont="1" applyFill="1" applyBorder="1" applyAlignment="1">
      <alignment horizontal="center"/>
    </xf>
    <xf numFmtId="164" fontId="2" fillId="2" borderId="3" xfId="6" applyFont="1" applyFill="1" applyBorder="1"/>
    <xf numFmtId="9" fontId="2" fillId="2" borderId="3" xfId="3" applyFont="1" applyFill="1" applyBorder="1" applyAlignment="1">
      <alignment horizontal="center"/>
    </xf>
    <xf numFmtId="164" fontId="0" fillId="2" borderId="0" xfId="0" applyNumberFormat="1" applyFill="1"/>
    <xf numFmtId="164" fontId="0" fillId="2" borderId="0" xfId="6" applyFont="1" applyFill="1"/>
    <xf numFmtId="0" fontId="6" fillId="2" borderId="0" xfId="4" applyFont="1" applyFill="1"/>
    <xf numFmtId="164" fontId="2" fillId="2" borderId="0" xfId="6" applyFont="1" applyFill="1"/>
    <xf numFmtId="164" fontId="2" fillId="2" borderId="3" xfId="4" applyNumberFormat="1" applyFill="1" applyBorder="1"/>
    <xf numFmtId="0" fontId="2" fillId="2" borderId="3" xfId="4" applyFill="1" applyBorder="1" applyAlignment="1">
      <alignment horizontal="right"/>
    </xf>
    <xf numFmtId="164" fontId="6" fillId="2" borderId="0" xfId="6" applyFont="1" applyFill="1"/>
    <xf numFmtId="0" fontId="6" fillId="2" borderId="0" xfId="4" applyFont="1" applyFill="1" applyAlignment="1">
      <alignment horizontal="center"/>
    </xf>
    <xf numFmtId="0" fontId="0" fillId="2" borderId="3" xfId="0" applyFill="1" applyBorder="1"/>
    <xf numFmtId="0" fontId="8" fillId="2" borderId="0" xfId="0" applyFont="1" applyFill="1" applyAlignment="1">
      <alignment horizontal="center"/>
    </xf>
    <xf numFmtId="164" fontId="10" fillId="2" borderId="3" xfId="6" applyFont="1" applyFill="1" applyBorder="1" applyAlignment="1">
      <alignment horizontal="center"/>
    </xf>
    <xf numFmtId="164" fontId="10" fillId="2" borderId="3" xfId="6" applyFont="1" applyFill="1" applyBorder="1"/>
    <xf numFmtId="0" fontId="3" fillId="4" borderId="0" xfId="4" applyFont="1" applyFill="1"/>
    <xf numFmtId="0" fontId="4" fillId="2" borderId="0" xfId="4" applyFont="1" applyFill="1"/>
    <xf numFmtId="0" fontId="8" fillId="4" borderId="1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9" fillId="4" borderId="3" xfId="4" applyFont="1" applyFill="1" applyBorder="1" applyAlignment="1">
      <alignment horizontal="center"/>
    </xf>
    <xf numFmtId="0" fontId="2" fillId="4" borderId="3" xfId="4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41" fontId="0" fillId="3" borderId="3" xfId="1" applyFont="1" applyFill="1" applyBorder="1"/>
    <xf numFmtId="41" fontId="0" fillId="2" borderId="0" xfId="1" applyFont="1" applyFill="1"/>
    <xf numFmtId="0" fontId="11" fillId="2" borderId="0" xfId="0" applyFont="1" applyFill="1"/>
    <xf numFmtId="41" fontId="0" fillId="2" borderId="0" xfId="0" applyNumberFormat="1" applyFill="1"/>
    <xf numFmtId="0" fontId="8" fillId="2" borderId="0" xfId="4" applyFont="1" applyFill="1" applyAlignment="1">
      <alignment horizontal="center"/>
    </xf>
    <xf numFmtId="164" fontId="3" fillId="4" borderId="0" xfId="5" applyFont="1" applyFill="1" applyProtection="1">
      <protection locked="0"/>
    </xf>
    <xf numFmtId="42" fontId="0" fillId="2" borderId="3" xfId="2" applyFont="1" applyFill="1" applyBorder="1" applyProtection="1">
      <protection locked="0"/>
    </xf>
    <xf numFmtId="41" fontId="0" fillId="4" borderId="0" xfId="1" applyFont="1" applyFill="1" applyProtection="1">
      <protection hidden="1"/>
    </xf>
  </cellXfs>
  <cellStyles count="7">
    <cellStyle name="Millares [0]" xfId="1" builtinId="6"/>
    <cellStyle name="Millares [0] 2" xfId="5" xr:uid="{63102D04-DC02-D34D-BEAF-DA1AE41AD7AA}"/>
    <cellStyle name="Millares [0] 3" xfId="6" xr:uid="{DCBE9A4D-EAF8-8A42-91B5-09832E25E28D}"/>
    <cellStyle name="Moneda [0]" xfId="2" builtinId="7"/>
    <cellStyle name="Normal" xfId="0" builtinId="0"/>
    <cellStyle name="Normal 2" xfId="4" xr:uid="{52DD7F9E-BF3F-4240-A421-631E1367FAF0}"/>
    <cellStyle name="Porcentaje" xfId="3" builtinId="5"/>
  </cellStyles>
  <dxfs count="0"/>
  <tableStyles count="0" defaultTableStyle="TableStyleMedium2" defaultPivotStyle="PivotStyleLight16"/>
  <colors>
    <mruColors>
      <color rgb="FFFA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135466</xdr:colOff>
      <xdr:row>0</xdr:row>
      <xdr:rowOff>84667</xdr:rowOff>
    </xdr:from>
    <xdr:to>
      <xdr:col>3</xdr:col>
      <xdr:colOff>832042</xdr:colOff>
      <xdr:row>4</xdr:row>
      <xdr:rowOff>50800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141EF9-4833-DD56-0F7E-EC9E176AB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466" y="84667"/>
          <a:ext cx="2682009" cy="778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6BCE-F5CA-3A4A-AD66-0D928C2A30DA}">
  <dimension ref="A5:L31"/>
  <sheetViews>
    <sheetView tabSelected="1" zoomScale="120" zoomScaleNormal="120" workbookViewId="0">
      <selection activeCell="J19" sqref="J19"/>
    </sheetView>
  </sheetViews>
  <sheetFormatPr baseColWidth="10" defaultRowHeight="16" x14ac:dyDescent="0.2"/>
  <cols>
    <col min="1" max="1" width="3.1640625" style="1" customWidth="1"/>
    <col min="2" max="2" width="3.33203125" style="1" customWidth="1"/>
    <col min="3" max="3" width="19.5" style="1" customWidth="1"/>
    <col min="4" max="4" width="17.83203125" style="1" customWidth="1"/>
    <col min="5" max="5" width="17.6640625" style="1" customWidth="1"/>
    <col min="6" max="6" width="30" style="1" customWidth="1"/>
    <col min="7" max="7" width="14.83203125" style="1" customWidth="1"/>
    <col min="8" max="8" width="16.1640625" style="1" customWidth="1"/>
    <col min="9" max="9" width="10.83203125" style="1" customWidth="1"/>
    <col min="10" max="10" width="50.1640625" style="1" customWidth="1"/>
    <col min="11" max="11" width="17.33203125" style="1" customWidth="1"/>
    <col min="12" max="12" width="12.5" style="1" bestFit="1" customWidth="1"/>
    <col min="13" max="16384" width="10.83203125" style="1"/>
  </cols>
  <sheetData>
    <row r="5" spans="3:11" x14ac:dyDescent="0.2">
      <c r="F5" s="22" t="s">
        <v>19</v>
      </c>
      <c r="G5" s="39">
        <v>96000000</v>
      </c>
      <c r="H5" s="35" t="s">
        <v>17</v>
      </c>
    </row>
    <row r="6" spans="3:11" x14ac:dyDescent="0.2">
      <c r="F6" s="22"/>
    </row>
    <row r="7" spans="3:11" x14ac:dyDescent="0.2">
      <c r="F7" s="22" t="s">
        <v>16</v>
      </c>
      <c r="G7" s="33">
        <f>$G$5/$D$9</f>
        <v>1927.7495532038795</v>
      </c>
    </row>
    <row r="8" spans="3:11" x14ac:dyDescent="0.2">
      <c r="F8" s="22"/>
    </row>
    <row r="9" spans="3:11" ht="20" x14ac:dyDescent="0.25">
      <c r="C9" s="25" t="s">
        <v>0</v>
      </c>
      <c r="D9" s="38">
        <v>49799</v>
      </c>
      <c r="E9" s="2" t="s">
        <v>1</v>
      </c>
      <c r="F9" s="37" t="s">
        <v>18</v>
      </c>
      <c r="G9" s="40">
        <f>IF(G7&gt;31000, ((G7-31000)*39% + 10352)*D9,
  IF(G7&gt;18970, ((G7-18970)*37% + 5901)*D9,
   IF(G7&gt;8670, ((G7-8670)*35% + 2296)*D9,
    IF(G7&gt;4100, ((G7-4100)*33% + 788)*D9,
     IF(G7&gt;1700, ((G7-1700)*28% + 116)*D9,
      IF(G7&gt;1090, ((G7-1090)*19%)*D9,
       0
      ))))))</f>
        <v>8952359.9999999981</v>
      </c>
      <c r="H9" s="36"/>
      <c r="I9" s="36"/>
    </row>
    <row r="10" spans="3:11" ht="28" customHeight="1" x14ac:dyDescent="0.25">
      <c r="C10" s="4"/>
      <c r="D10" s="5"/>
      <c r="E10" s="2"/>
      <c r="F10" s="3"/>
      <c r="H10" s="34"/>
    </row>
    <row r="11" spans="3:11" ht="30" customHeight="1" x14ac:dyDescent="0.3">
      <c r="C11" s="26" t="s">
        <v>3</v>
      </c>
      <c r="D11" s="6"/>
      <c r="E11" s="7"/>
      <c r="F11" s="8"/>
    </row>
    <row r="12" spans="3:11" ht="30" customHeight="1" x14ac:dyDescent="0.3">
      <c r="C12" s="26"/>
      <c r="D12" s="6"/>
      <c r="E12" s="7"/>
      <c r="F12" s="8"/>
    </row>
    <row r="13" spans="3:11" ht="30" customHeight="1" x14ac:dyDescent="0.3">
      <c r="C13" s="26"/>
      <c r="D13" s="6"/>
      <c r="E13" s="7"/>
      <c r="F13" s="8"/>
    </row>
    <row r="14" spans="3:11" ht="22" customHeight="1" x14ac:dyDescent="0.3">
      <c r="C14" s="27" t="s">
        <v>8</v>
      </c>
      <c r="D14" s="28"/>
      <c r="E14" s="3"/>
      <c r="F14" s="8"/>
      <c r="G14" s="27" t="s">
        <v>2</v>
      </c>
      <c r="H14" s="28"/>
      <c r="I14" s="3"/>
    </row>
    <row r="15" spans="3:11" x14ac:dyDescent="0.2">
      <c r="C15" s="29" t="s">
        <v>4</v>
      </c>
      <c r="D15" s="29" t="s">
        <v>5</v>
      </c>
      <c r="E15" s="30" t="s">
        <v>6</v>
      </c>
      <c r="F15" s="3"/>
      <c r="G15" s="29" t="s">
        <v>4</v>
      </c>
      <c r="H15" s="29" t="s">
        <v>5</v>
      </c>
      <c r="I15" s="29" t="s">
        <v>6</v>
      </c>
      <c r="J15" s="32" t="s">
        <v>9</v>
      </c>
    </row>
    <row r="16" spans="3:11" x14ac:dyDescent="0.2">
      <c r="C16" s="10">
        <f>0</f>
        <v>0</v>
      </c>
      <c r="D16" s="11">
        <f>1090*D9</f>
        <v>54280910</v>
      </c>
      <c r="E16" s="12">
        <v>0</v>
      </c>
      <c r="G16" s="10">
        <v>0</v>
      </c>
      <c r="H16" s="11">
        <v>1090</v>
      </c>
      <c r="I16" s="12">
        <v>0</v>
      </c>
      <c r="J16" s="31">
        <v>0</v>
      </c>
      <c r="K16" s="9"/>
    </row>
    <row r="17" spans="1:12" x14ac:dyDescent="0.2">
      <c r="C17" s="10">
        <f>D16</f>
        <v>54280910</v>
      </c>
      <c r="D17" s="11">
        <f>1700*D9</f>
        <v>84658300</v>
      </c>
      <c r="E17" s="12">
        <v>0.19</v>
      </c>
      <c r="G17" s="10">
        <f>H16</f>
        <v>1090</v>
      </c>
      <c r="H17" s="11">
        <v>1700</v>
      </c>
      <c r="I17" s="12">
        <v>0.19</v>
      </c>
      <c r="J17" s="21" t="s">
        <v>10</v>
      </c>
    </row>
    <row r="18" spans="1:12" x14ac:dyDescent="0.2">
      <c r="C18" s="23">
        <f>+D17</f>
        <v>84658300</v>
      </c>
      <c r="D18" s="24">
        <f>4100*D9</f>
        <v>204175900</v>
      </c>
      <c r="E18" s="12">
        <v>0.28000000000000003</v>
      </c>
      <c r="G18" s="23">
        <f>+H17</f>
        <v>1700</v>
      </c>
      <c r="H18" s="24">
        <v>4100</v>
      </c>
      <c r="I18" s="12">
        <v>0.28000000000000003</v>
      </c>
      <c r="J18" s="21" t="s">
        <v>11</v>
      </c>
    </row>
    <row r="19" spans="1:12" x14ac:dyDescent="0.2">
      <c r="C19" s="11">
        <f>D18</f>
        <v>204175900</v>
      </c>
      <c r="D19" s="17">
        <f>8670*D9</f>
        <v>431757330</v>
      </c>
      <c r="E19" s="12">
        <v>0.33</v>
      </c>
      <c r="G19" s="11">
        <f>H18</f>
        <v>4100</v>
      </c>
      <c r="H19" s="17">
        <v>8670</v>
      </c>
      <c r="I19" s="12">
        <v>0.33</v>
      </c>
      <c r="J19" s="21" t="s">
        <v>14</v>
      </c>
      <c r="K19" s="13"/>
      <c r="L19" s="14"/>
    </row>
    <row r="20" spans="1:12" x14ac:dyDescent="0.2">
      <c r="C20" s="11">
        <f>D19</f>
        <v>431757330</v>
      </c>
      <c r="D20" s="17">
        <f>18970*D9</f>
        <v>944687030</v>
      </c>
      <c r="E20" s="12">
        <v>0.35</v>
      </c>
      <c r="G20" s="11">
        <f>H19</f>
        <v>8670</v>
      </c>
      <c r="H20" s="17">
        <v>18970</v>
      </c>
      <c r="I20" s="12">
        <v>0.35</v>
      </c>
      <c r="J20" s="21" t="s">
        <v>15</v>
      </c>
      <c r="K20" s="13"/>
      <c r="L20" s="13"/>
    </row>
    <row r="21" spans="1:12" x14ac:dyDescent="0.2">
      <c r="C21" s="11">
        <f>+D20</f>
        <v>944687030</v>
      </c>
      <c r="D21" s="17">
        <f>31000*D9</f>
        <v>1543769000</v>
      </c>
      <c r="E21" s="12">
        <v>0.37</v>
      </c>
      <c r="G21" s="11">
        <f>+H20</f>
        <v>18970</v>
      </c>
      <c r="H21" s="17">
        <v>31000</v>
      </c>
      <c r="I21" s="12">
        <v>0.37</v>
      </c>
      <c r="J21" s="21" t="s">
        <v>12</v>
      </c>
    </row>
    <row r="22" spans="1:12" x14ac:dyDescent="0.2">
      <c r="C22" s="11">
        <f>+D21</f>
        <v>1543769000</v>
      </c>
      <c r="D22" s="18" t="s">
        <v>7</v>
      </c>
      <c r="E22" s="12">
        <v>0.39</v>
      </c>
      <c r="G22" s="11">
        <f>+H21</f>
        <v>31000</v>
      </c>
      <c r="H22" s="18" t="s">
        <v>7</v>
      </c>
      <c r="I22" s="12">
        <v>0.39</v>
      </c>
      <c r="J22" s="21" t="s">
        <v>13</v>
      </c>
      <c r="L22" s="13"/>
    </row>
    <row r="23" spans="1:12" x14ac:dyDescent="0.2">
      <c r="C23" s="16"/>
      <c r="H23" s="13"/>
      <c r="I23" s="14"/>
    </row>
    <row r="24" spans="1:12" x14ac:dyDescent="0.2">
      <c r="C24" s="16"/>
      <c r="H24" s="14"/>
      <c r="I24" s="13"/>
    </row>
    <row r="25" spans="1:12" x14ac:dyDescent="0.2">
      <c r="C25" s="16"/>
      <c r="D25" s="19"/>
      <c r="E25" s="15"/>
      <c r="F25" s="20"/>
    </row>
    <row r="26" spans="1:12" x14ac:dyDescent="0.2">
      <c r="C26" s="16"/>
      <c r="I26" s="14"/>
    </row>
    <row r="27" spans="1:12" x14ac:dyDescent="0.2">
      <c r="C27" s="19"/>
    </row>
    <row r="28" spans="1:12" x14ac:dyDescent="0.2">
      <c r="I28" s="13"/>
    </row>
    <row r="29" spans="1:12" x14ac:dyDescent="0.2">
      <c r="I29" s="13"/>
    </row>
    <row r="31" spans="1:12" x14ac:dyDescent="0.2">
      <c r="A31" s="13"/>
    </row>
  </sheetData>
  <sheetProtection algorithmName="SHA-512" hashValue="AkYYNdk582/+wiO/4DUWpl5g98On3WbHSL1pVHnNIvQF2Q7dVb/D3E00qLkZ17SHOa0PzihACOWpvgs60mh35g==" saltValue="Gd1u7vAr0StfMvQJe/beEA==" spinCount="100000" sheet="1" objects="1" scenarios="1"/>
  <mergeCells count="2">
    <mergeCell ref="C14:D14"/>
    <mergeCell ref="G14:H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FERNANDO ASTUDILLO MIRA</dc:creator>
  <cp:lastModifiedBy>JOHAN FERNANDO ASTUDILLO MIRA</cp:lastModifiedBy>
  <dcterms:created xsi:type="dcterms:W3CDTF">2025-11-21T15:30:07Z</dcterms:created>
  <dcterms:modified xsi:type="dcterms:W3CDTF">2025-11-21T19:24:02Z</dcterms:modified>
</cp:coreProperties>
</file>